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124226"/>
  <xr:revisionPtr revIDLastSave="0" documentId="13_ncr:1_{9B76F4F2-35B0-4F5E-841A-EC2AB4408DE0}" xr6:coauthVersionLast="47" xr6:coauthVersionMax="47" xr10:uidLastSave="{00000000-0000-0000-0000-000000000000}"/>
  <bookViews>
    <workbookView xWindow="-120" yWindow="-120" windowWidth="29040" windowHeight="15720" tabRatio="818" activeTab="1" xr2:uid="{00000000-000D-0000-FFFF-FFFF00000000}"/>
  </bookViews>
  <sheets>
    <sheet name="Содержание" sheetId="1" r:id="rId1"/>
    <sheet name="Баланс" sheetId="34" r:id="rId2"/>
    <sheet name="ОПУ" sheetId="38" r:id="rId3"/>
    <sheet name="ОДДС" sheetId="39" r:id="rId4"/>
    <sheet name="Выручка по сегментам" sheetId="28" r:id="rId5"/>
    <sheet name="EBITDA по сегментам" sheetId="32" r:id="rId6"/>
  </sheets>
  <definedNames>
    <definedName name="BS">#REF!</definedName>
    <definedName name="CF">#REF!</definedName>
    <definedName name="Headcount">#REF!</definedName>
    <definedName name="Operating_metrics">#REF!</definedName>
    <definedName name="PnL">#REF!</definedName>
    <definedName name="Reconciliation">#REF!</definedName>
    <definedName name="Revenue_and_costs">#REF!</definedName>
    <definedName name="Segment_EBITDA">#REF!</definedName>
    <definedName name="Segment_EBITDA_new">#REF!</definedName>
    <definedName name="Segment_EBITDA_new1">#REF!</definedName>
    <definedName name="Segment_Revenue">#REF!</definedName>
    <definedName name="Segment_Revenue_new">#REF!</definedName>
    <definedName name="Yandex.Marke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28" l="1"/>
  <c r="O27" i="28" l="1"/>
  <c r="O26" i="28" l="1"/>
  <c r="O28" i="28"/>
  <c r="O28" i="32" l="1"/>
  <c r="O27" i="32"/>
  <c r="O26" i="32"/>
  <c r="O25" i="32"/>
  <c r="M23" i="34" l="1"/>
  <c r="M13" i="34" l="1"/>
  <c r="M40" i="34"/>
  <c r="M32" i="34"/>
  <c r="M41" i="34" l="1"/>
  <c r="M24" i="34"/>
  <c r="P8" i="38" l="1"/>
  <c r="P12" i="38" l="1"/>
  <c r="P14" i="38"/>
  <c r="P16" i="38" l="1"/>
  <c r="P33" i="39" l="1"/>
  <c r="P51" i="39"/>
  <c r="P40" i="39"/>
  <c r="O18" i="32"/>
  <c r="P53" i="39" l="1"/>
  <c r="O24" i="32" l="1"/>
  <c r="O33" i="28"/>
  <c r="O31" i="28"/>
  <c r="O30" i="32"/>
  <c r="O30" i="28"/>
  <c r="O29" i="32"/>
  <c r="O25" i="28"/>
  <c r="O32" i="28"/>
  <c r="O31" i="32"/>
  <c r="O24" i="28"/>
  <c r="O18" i="28"/>
  <c r="O23" i="32"/>
  <c r="O35" i="28" l="1"/>
  <c r="O34" i="32"/>
  <c r="O33" i="32"/>
</calcChain>
</file>

<file path=xl/sharedStrings.xml><?xml version="1.0" encoding="utf-8"?>
<sst xmlns="http://schemas.openxmlformats.org/spreadsheetml/2006/main" count="272" uniqueCount="176">
  <si>
    <t>АКТИВЫ</t>
  </si>
  <si>
    <t xml:space="preserve">    Основные средства</t>
  </si>
  <si>
    <t xml:space="preserve">    Контентные активы</t>
  </si>
  <si>
    <t xml:space="preserve">    Активы в форме права пользования</t>
  </si>
  <si>
    <t xml:space="preserve">    Отложенные налоговые активы</t>
  </si>
  <si>
    <t xml:space="preserve">    Кредиты клиентам</t>
  </si>
  <si>
    <t xml:space="preserve">    Прочие внеоборотные активы</t>
  </si>
  <si>
    <t xml:space="preserve">           Итого внеоборотные активы</t>
  </si>
  <si>
    <t xml:space="preserve">    Запасы</t>
  </si>
  <si>
    <t xml:space="preserve">    Торговая дебиторская задолженность</t>
  </si>
  <si>
    <t xml:space="preserve">    Авансы выданные</t>
  </si>
  <si>
    <t xml:space="preserve">    НДС к возмещению</t>
  </si>
  <si>
    <t xml:space="preserve">    Средства к получению по незавершенным расчетам</t>
  </si>
  <si>
    <t xml:space="preserve">    Денежные средства и их эквиваленты</t>
  </si>
  <si>
    <t xml:space="preserve">    Прочие оборотные активы</t>
  </si>
  <si>
    <t xml:space="preserve">           Итого оборотные активы</t>
  </si>
  <si>
    <t xml:space="preserve">                 ИТОГО АКТИВЫ</t>
  </si>
  <si>
    <t>КАПИТАЛ И ОБЯЗАТЕЛЬСТВА</t>
  </si>
  <si>
    <t xml:space="preserve">           Итого собственный капитал</t>
  </si>
  <si>
    <t xml:space="preserve">    Долговые обязательства</t>
  </si>
  <si>
    <t xml:space="preserve">    Отложенные налоговые обязательства</t>
  </si>
  <si>
    <t xml:space="preserve">    Прочие долгосрочные обязательства</t>
  </si>
  <si>
    <t xml:space="preserve">           Итого долгосрочные обязательства</t>
  </si>
  <si>
    <t xml:space="preserve">    Клиентские депозиты и прочие финансовые обязательства Финтеха</t>
  </si>
  <si>
    <t xml:space="preserve">    Обязательства по договорам с покупателями</t>
  </si>
  <si>
    <t xml:space="preserve">           Итого краткосрочные обязательства</t>
  </si>
  <si>
    <t xml:space="preserve">                 ИТОГО КАПИТАЛ И ОБЯЗАТЕЛЬСТВА</t>
  </si>
  <si>
    <t>Выручка</t>
  </si>
  <si>
    <t>Операционные расходы</t>
  </si>
  <si>
    <t>Операционная прибыль/(убыток)</t>
  </si>
  <si>
    <t>Процентные доходы</t>
  </si>
  <si>
    <t>Процентные расходы</t>
  </si>
  <si>
    <t>Прочие неоперационные доходы/(расходы), нетто</t>
  </si>
  <si>
    <t xml:space="preserve">    Прибыль/(убыток) до налогообложения</t>
  </si>
  <si>
    <t xml:space="preserve">    Чистая прибыль/(убыток)</t>
  </si>
  <si>
    <t>Чистая прибыль, относящаяся к неконтролирующей доле участия</t>
  </si>
  <si>
    <t xml:space="preserve">    Чистая прибыль/(убыток), относящаяся к акционерам Компании</t>
  </si>
  <si>
    <t>ДВИЖЕНИЕ ДЕНЕЖНЫХ СРЕДСТВ ОТ ОПЕРАЦИОННОЙ ДЕЯТЕЛЬНОСТИ</t>
  </si>
  <si>
    <t>Чистая прибыль/(убыток)</t>
  </si>
  <si>
    <t>Корректировки для приведения чистой прибыли/(убытка) к денежным потокам, полученным от операционной деятельности:</t>
  </si>
  <si>
    <t xml:space="preserve">     Амортизация внеоборотных активов</t>
  </si>
  <si>
    <t xml:space="preserve">     Расходы по вознаграждениям на основе акций</t>
  </si>
  <si>
    <t xml:space="preserve">     Расходы по налогу на прибыль</t>
  </si>
  <si>
    <t xml:space="preserve">     (Прибыль)/убыток от курсовых разниц</t>
  </si>
  <si>
    <t xml:space="preserve">     Обесценение гудвила и прочих нематериальных активов</t>
  </si>
  <si>
    <t xml:space="preserve">     Резерв на покрытие ожидаемых кредитных убытков</t>
  </si>
  <si>
    <t xml:space="preserve">     Процентные доходы</t>
  </si>
  <si>
    <t xml:space="preserve">     Процентные расходы</t>
  </si>
  <si>
    <t xml:space="preserve">     Прочее</t>
  </si>
  <si>
    <t>Изменение операционных активов и обязательств:</t>
  </si>
  <si>
    <t xml:space="preserve">     Торговая дебиторская задолженность</t>
  </si>
  <si>
    <t xml:space="preserve">     Авансы выданные</t>
  </si>
  <si>
    <t xml:space="preserve">     Контентные активы</t>
  </si>
  <si>
    <t xml:space="preserve">     Контентные обязательства</t>
  </si>
  <si>
    <t xml:space="preserve">     Запасы</t>
  </si>
  <si>
    <t xml:space="preserve">     Кредиты клиентам</t>
  </si>
  <si>
    <t xml:space="preserve">     Клиентские депозиты и прочие финансовые обязательства Финтеха</t>
  </si>
  <si>
    <t xml:space="preserve">     Средства к получению по незавершенным расчетам</t>
  </si>
  <si>
    <t xml:space="preserve">     Прочие активы</t>
  </si>
  <si>
    <t>Проценты полученные</t>
  </si>
  <si>
    <t>Проценты уплаченные</t>
  </si>
  <si>
    <t>Налог на прибыль уплаченный</t>
  </si>
  <si>
    <t xml:space="preserve">        Чистый приток денежных средств от операционной деятельности</t>
  </si>
  <si>
    <t>ДВИЖЕНИЕ ДЕНЕЖНЫХ СРЕДСТВ ОТ ИНВЕСТИЦИОННОЙ ДЕЯТЕЛЬНОСТИ</t>
  </si>
  <si>
    <t>Приобретение основных средств и нематериальных активов</t>
  </si>
  <si>
    <t>Займы выданные</t>
  </si>
  <si>
    <t>Погашение займов выданных</t>
  </si>
  <si>
    <t>Приобретение дочерних компаний за вычетом приобретенных денежных средств</t>
  </si>
  <si>
    <t>Прочая инвестиционная деятельность</t>
  </si>
  <si>
    <t>ДВИЖЕНИЕ ДЕНЕЖНЫХ СРЕДСТВ ОТ ФИНАНСОВОЙ ДЕЯТЕЛЬНОСТИ</t>
  </si>
  <si>
    <t>Погашение основной суммы обязательств по аренде</t>
  </si>
  <si>
    <t>Приобретение неконтролирующей доли участия</t>
  </si>
  <si>
    <t>Прочая финансовая деятельность</t>
  </si>
  <si>
    <t xml:space="preserve">        Чистый приток/(отток) денежных средств от финансовой деятельности</t>
  </si>
  <si>
    <t>Влияние изменений обменного курса на денежные средства и их эквиваленты</t>
  </si>
  <si>
    <t>Чистое увеличение/(уменьшение) денежных средств и их эквивалентов</t>
  </si>
  <si>
    <t>Денежные средства и их эквиваленты на начало отчетного периода</t>
  </si>
  <si>
    <t>Денежные средства и их эквиваленты на конец отчетного периода</t>
  </si>
  <si>
    <t>Содержание:</t>
  </si>
  <si>
    <t>Выручка по сегментам</t>
  </si>
  <si>
    <t>EBITDA по сегментам</t>
  </si>
  <si>
    <t>млн руб.</t>
  </si>
  <si>
    <t>Обратно к содержанию</t>
  </si>
  <si>
    <t>1 кв. 2023</t>
  </si>
  <si>
    <t>2 кв. 2023</t>
  </si>
  <si>
    <t>3 кв. 2023</t>
  </si>
  <si>
    <t>4 кв. 2023</t>
  </si>
  <si>
    <t>1 кв. 2024</t>
  </si>
  <si>
    <t>2 кв. 2024</t>
  </si>
  <si>
    <t>Баланс</t>
  </si>
  <si>
    <t>ОПУ</t>
  </si>
  <si>
    <t>ОДДС</t>
  </si>
  <si>
    <t>Выручка:</t>
  </si>
  <si>
    <t>Поиск и Портал</t>
  </si>
  <si>
    <t>Райдтех</t>
  </si>
  <si>
    <t>Электронная коммерция</t>
  </si>
  <si>
    <t>Доставка и другие O2O-сервисы</t>
  </si>
  <si>
    <t>Внутрисегментные расчёты</t>
  </si>
  <si>
    <t>Сервисы объявлений</t>
  </si>
  <si>
    <t>Прочие бизнес-юниты и инициативы</t>
  </si>
  <si>
    <t>Общая выручка</t>
  </si>
  <si>
    <t>Плюс и развлекательные сервисы</t>
  </si>
  <si>
    <t>Динамика год к году:</t>
  </si>
  <si>
    <t>Наши бизнесы представлены следующими операционными сегментами:</t>
  </si>
  <si>
    <t>Скорр. EBITDA:</t>
  </si>
  <si>
    <t>Рентабельность скорректированного показателя EBITDA</t>
  </si>
  <si>
    <t>Рентабельность скорректированного показателя EBITDA без учёта расходов по операционной аренде</t>
  </si>
  <si>
    <t>Скорректированный показатель EBITDA</t>
  </si>
  <si>
    <t>Рентабельность скорр. EBITDA:</t>
  </si>
  <si>
    <t>Скорректированный показатель EBITDA без учёта расходов по операционной аренде</t>
  </si>
  <si>
    <t xml:space="preserve">    Краткосрочные обязательства по операционной аренде</t>
  </si>
  <si>
    <t xml:space="preserve">    Долгосрочные обязательства по операционной аренде</t>
  </si>
  <si>
    <r>
      <rPr>
        <vertAlign val="superscript"/>
        <sz val="10"/>
        <rFont val="Times New Roman"/>
        <family val="1"/>
        <charset val="204"/>
      </rPr>
      <t>(1)</t>
    </r>
    <r>
      <rPr>
        <sz val="10"/>
        <rFont val="Times New Roman"/>
        <family val="1"/>
        <charset val="204"/>
      </rPr>
      <t xml:space="preserve"> Обязательства по аренде включают в себя:</t>
    </r>
  </si>
  <si>
    <r>
      <t xml:space="preserve">    Обязательства по аренде</t>
    </r>
    <r>
      <rPr>
        <vertAlign val="superscript"/>
        <sz val="8"/>
        <color rgb="FF000000"/>
        <rFont val="Times New Roman"/>
        <family val="1"/>
        <charset val="204"/>
      </rPr>
      <t>(1)</t>
    </r>
  </si>
  <si>
    <t>* Цифры в дата-буке представлены по периметру МКПАО «Яндекс» и подготовлены в соответствии с международными стандартами
финансовой отчетности (МСФО), за исключением метрик, не являющихся финансовыми показателями по МСФО, например скорректированного показателя EBITDA и его рентабельности.</t>
  </si>
  <si>
    <t>На 30 сентября
2024 года</t>
  </si>
  <si>
    <t>3 кв. 2024</t>
  </si>
  <si>
    <t>На 30 июня 
2024 года</t>
  </si>
  <si>
    <t>Электронная коммерция, Райдтех и Доставка</t>
  </si>
  <si>
    <t>Выплата дивидендов</t>
  </si>
  <si>
    <t xml:space="preserve">    Краткосрочные депозиты</t>
  </si>
  <si>
    <t xml:space="preserve">    Обязательства по налогам</t>
  </si>
  <si>
    <t>Прибыль/(убыток) на акцию, в российских рублях:</t>
  </si>
  <si>
    <t>Базовая</t>
  </si>
  <si>
    <t>Разводненная</t>
  </si>
  <si>
    <t>Средневзвешенное количество обыкновенных акций, используемых при расчете чистой прибыли/(убытка) на акцию, шт.</t>
  </si>
  <si>
    <t>Базовое</t>
  </si>
  <si>
    <t>Разводненное</t>
  </si>
  <si>
    <t>млн.руб.</t>
  </si>
  <si>
    <r>
      <t xml:space="preserve">На 31 декабря </t>
    </r>
    <r>
      <rPr>
        <b/>
        <vertAlign val="superscript"/>
        <sz val="10"/>
        <rFont val="Times New Roman"/>
        <family val="1"/>
        <charset val="204"/>
      </rPr>
      <t>(2)</t>
    </r>
    <r>
      <rPr>
        <b/>
        <sz val="10"/>
        <rFont val="Times New Roman"/>
        <family val="1"/>
      </rPr>
      <t xml:space="preserve">
2023 года</t>
    </r>
  </si>
  <si>
    <r>
      <rPr>
        <vertAlign val="superscript"/>
        <sz val="10"/>
        <rFont val="Times New Roman"/>
        <family val="1"/>
        <charset val="204"/>
      </rPr>
      <t>(2)</t>
    </r>
    <r>
      <rPr>
        <sz val="10"/>
        <rFont val="Times New Roman"/>
        <family val="1"/>
        <charset val="204"/>
      </rPr>
      <t xml:space="preserve"> Консолидированный и комбинированный отчет о финансовом положении</t>
    </r>
  </si>
  <si>
    <t>Консолидированные отчеты о финансовом положении</t>
  </si>
  <si>
    <r>
      <t>1 кв. 2023</t>
    </r>
    <r>
      <rPr>
        <b/>
        <vertAlign val="superscript"/>
        <sz val="8.5"/>
        <rFont val="Times New Roman"/>
        <family val="1"/>
        <charset val="204"/>
      </rPr>
      <t>(1)</t>
    </r>
  </si>
  <si>
    <r>
      <t>2 кв. 2023</t>
    </r>
    <r>
      <rPr>
        <b/>
        <vertAlign val="superscript"/>
        <sz val="8.5"/>
        <rFont val="Times New Roman"/>
        <family val="1"/>
        <charset val="204"/>
      </rPr>
      <t>(1)</t>
    </r>
  </si>
  <si>
    <r>
      <t>3 кв. 2023</t>
    </r>
    <r>
      <rPr>
        <b/>
        <vertAlign val="superscript"/>
        <sz val="8.5"/>
        <rFont val="Times New Roman"/>
        <family val="1"/>
        <charset val="204"/>
      </rPr>
      <t>(1)</t>
    </r>
  </si>
  <si>
    <r>
      <t>4 кв. 2023</t>
    </r>
    <r>
      <rPr>
        <b/>
        <vertAlign val="superscript"/>
        <sz val="8.5"/>
        <rFont val="Times New Roman"/>
        <family val="1"/>
        <charset val="204"/>
      </rPr>
      <t>(1)</t>
    </r>
  </si>
  <si>
    <r>
      <t>1 кв. 2024</t>
    </r>
    <r>
      <rPr>
        <b/>
        <vertAlign val="superscript"/>
        <sz val="8.5"/>
        <rFont val="Times New Roman"/>
        <family val="1"/>
        <charset val="204"/>
      </rPr>
      <t>(1)</t>
    </r>
  </si>
  <si>
    <r>
      <t>2 кв. 2024</t>
    </r>
    <r>
      <rPr>
        <b/>
        <vertAlign val="superscript"/>
        <sz val="8.5"/>
        <rFont val="Times New Roman"/>
        <family val="1"/>
        <charset val="204"/>
      </rPr>
      <t>(1)</t>
    </r>
  </si>
  <si>
    <t>Приобретение собственных акций</t>
  </si>
  <si>
    <r>
      <rPr>
        <vertAlign val="superscript"/>
        <sz val="10"/>
        <rFont val="Times New Roman"/>
        <family val="1"/>
        <charset val="204"/>
      </rPr>
      <t>(1)</t>
    </r>
    <r>
      <rPr>
        <sz val="10"/>
        <rFont val="Times New Roman"/>
        <family val="1"/>
        <charset val="204"/>
      </rPr>
      <t xml:space="preserve"> Консолидированные и комбинированные отчеты о движении денежных средств</t>
    </r>
  </si>
  <si>
    <r>
      <rPr>
        <vertAlign val="superscript"/>
        <sz val="10"/>
        <rFont val="Times New Roman"/>
        <family val="1"/>
        <charset val="204"/>
      </rPr>
      <t>(1)</t>
    </r>
    <r>
      <rPr>
        <sz val="10"/>
        <rFont val="Times New Roman"/>
        <family val="1"/>
        <charset val="204"/>
      </rPr>
      <t xml:space="preserve"> Консолидированные и комбинированные отчеты о прибыли или убытке</t>
    </r>
  </si>
  <si>
    <t>4 кв. 2024</t>
  </si>
  <si>
    <t>Доходы/(расходы) по налогу на прибыль</t>
  </si>
  <si>
    <t xml:space="preserve">        Чистый приток/(отток) денежных средств от инвестиционной деятельности</t>
  </si>
  <si>
    <t>Поступление от секьюритизации портфеля потребительских кредитов</t>
  </si>
  <si>
    <t>Объединение компаний под общим контролем</t>
  </si>
  <si>
    <r>
      <t>2023</t>
    </r>
    <r>
      <rPr>
        <b/>
        <vertAlign val="superscript"/>
        <sz val="8.5"/>
        <rFont val="Times New Roman"/>
        <family val="1"/>
        <charset val="204"/>
      </rPr>
      <t>(1)</t>
    </r>
  </si>
  <si>
    <r>
      <t xml:space="preserve">На 31 декабря </t>
    </r>
    <r>
      <rPr>
        <b/>
        <vertAlign val="superscript"/>
        <sz val="10"/>
        <rFont val="Times New Roman"/>
        <family val="1"/>
        <charset val="204"/>
      </rPr>
      <t>(2)</t>
    </r>
    <r>
      <rPr>
        <b/>
        <sz val="10"/>
        <rFont val="Times New Roman"/>
        <family val="1"/>
      </rPr>
      <t xml:space="preserve">
2024 года</t>
    </r>
  </si>
  <si>
    <r>
      <t>2024</t>
    </r>
    <r>
      <rPr>
        <b/>
        <vertAlign val="superscript"/>
        <sz val="8.5"/>
        <rFont val="Times New Roman"/>
        <family val="1"/>
        <charset val="204"/>
      </rPr>
      <t>(1)</t>
    </r>
  </si>
  <si>
    <r>
      <t>Консолидированные отчеты о прибыли или убытке</t>
    </r>
    <r>
      <rPr>
        <b/>
        <vertAlign val="superscript"/>
        <sz val="8.5"/>
        <rFont val="Times New Roman"/>
        <family val="1"/>
        <charset val="204"/>
      </rPr>
      <t>(2)</t>
    </r>
  </si>
  <si>
    <r>
      <t>Консолидированные отчеты о движении денежных средств</t>
    </r>
    <r>
      <rPr>
        <b/>
        <vertAlign val="superscript"/>
        <sz val="8.5"/>
        <rFont val="Times New Roman"/>
        <family val="1"/>
        <charset val="204"/>
      </rPr>
      <t>(2)</t>
    </r>
  </si>
  <si>
    <r>
      <t>Выручка по сегментам</t>
    </r>
    <r>
      <rPr>
        <b/>
        <vertAlign val="superscript"/>
        <sz val="8.5"/>
        <rFont val="Times New Roman"/>
        <family val="1"/>
        <charset val="204"/>
      </rPr>
      <t>(1)</t>
    </r>
  </si>
  <si>
    <r>
      <t>Скорр. EBITDA по сегментам</t>
    </r>
    <r>
      <rPr>
        <b/>
        <vertAlign val="superscript"/>
        <sz val="8.5"/>
        <rFont val="Times New Roman"/>
        <family val="1"/>
        <charset val="204"/>
      </rPr>
      <t>(1)</t>
    </r>
  </si>
  <si>
    <r>
      <rPr>
        <vertAlign val="superscript"/>
        <sz val="10"/>
        <rFont val="Times New Roman"/>
        <family val="1"/>
        <charset val="204"/>
      </rPr>
      <t>(2)</t>
    </r>
    <r>
      <rPr>
        <sz val="10"/>
        <rFont val="Times New Roman"/>
        <family val="1"/>
        <charset val="204"/>
      </rPr>
      <t xml:space="preserve"> Незначительные отклонения в расчете процентных изменений, промежуточных итогов и итогов в таблицах объясняются округлением</t>
    </r>
  </si>
  <si>
    <r>
      <rPr>
        <vertAlign val="superscript"/>
        <sz val="10"/>
        <rFont val="Times New Roman"/>
        <family val="1"/>
        <charset val="204"/>
      </rPr>
      <t>(1)</t>
    </r>
    <r>
      <rPr>
        <sz val="10"/>
        <rFont val="Times New Roman"/>
        <family val="1"/>
        <charset val="204"/>
      </rPr>
      <t xml:space="preserve"> Незначительные отклонения в расчете процентных изменений, промежуточных итогов и итогов в таблицах объясняются округлением</t>
    </r>
  </si>
  <si>
    <t>Межсегментные расчеты</t>
  </si>
  <si>
    <r>
      <t xml:space="preserve">На 31 
марта </t>
    </r>
    <r>
      <rPr>
        <b/>
        <vertAlign val="superscript"/>
        <sz val="10"/>
        <rFont val="Times New Roman"/>
        <family val="1"/>
        <charset val="204"/>
      </rPr>
      <t>(2)</t>
    </r>
    <r>
      <rPr>
        <b/>
        <sz val="10"/>
        <rFont val="Times New Roman"/>
        <family val="1"/>
      </rPr>
      <t xml:space="preserve">
2025 года</t>
    </r>
  </si>
  <si>
    <t>1 кв. 2025</t>
  </si>
  <si>
    <t xml:space="preserve">    Гудвил и прочие нематериальные активы</t>
  </si>
  <si>
    <t>2 кв. 2025</t>
  </si>
  <si>
    <t>На 30 июня 
2025 года</t>
  </si>
  <si>
    <t xml:space="preserve">    Кредиторская задолженность и прочие обязательства</t>
  </si>
  <si>
    <t xml:space="preserve">    Оценочные обязательства</t>
  </si>
  <si>
    <t xml:space="preserve">     Увеличение\(уменьшение) оценочных обязательств</t>
  </si>
  <si>
    <t xml:space="preserve">     Кредиторская задолженность, обязательства по договорам с покупателями и прочие обязательства</t>
  </si>
  <si>
    <t>-</t>
  </si>
  <si>
    <r>
      <t xml:space="preserve">В сегмент </t>
    </r>
    <r>
      <rPr>
        <b/>
        <sz val="10"/>
        <rFont val="Times New Roman"/>
        <family val="1"/>
      </rPr>
      <t xml:space="preserve">Электронной коммерции </t>
    </r>
    <r>
      <rPr>
        <sz val="10"/>
        <rFont val="Times New Roman"/>
        <family val="1"/>
      </rPr>
      <t>входят мультикатегорийная торговая платформа Яндекс Маркет, сервис гиперлокальной доставки продуктов и товаров Яндекс Лавка, а также сервисы доставки товаров из магазинов и заказов из ресторанов Яндекс Еда и Деливери.</t>
    </r>
  </si>
  <si>
    <r>
      <t xml:space="preserve">В сегмент </t>
    </r>
    <r>
      <rPr>
        <b/>
        <sz val="10"/>
        <rFont val="Times New Roman"/>
        <family val="1"/>
        <charset val="204"/>
      </rPr>
      <t>Райдтеха</t>
    </r>
    <r>
      <rPr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</rPr>
      <t>включается сервис онлайн-заказа такси и дистрибуция таких технологий за рубежом, сервис каршеринга Яндекс Драйв, сервис аренды самокатов, а также другие перспективные сервисы.</t>
    </r>
  </si>
  <si>
    <r>
      <t xml:space="preserve">В сегмент </t>
    </r>
    <r>
      <rPr>
        <b/>
        <sz val="10"/>
        <rFont val="Times New Roman"/>
        <family val="1"/>
        <charset val="204"/>
      </rPr>
      <t>Плюса и развлекательных сервисов</t>
    </r>
    <r>
      <rPr>
        <sz val="10"/>
        <rFont val="Times New Roman"/>
        <family val="1"/>
      </rPr>
      <t xml:space="preserve"> входят: единая подписка на сервисы Яндекса — Яндекс Плюс, Яндекс Музыка, Кинопоиск, Яндекс Книги (сервис ранее известный как Букмейт), а также Яндекс Афиша и продюсерский центр Плюс Студия.</t>
    </r>
  </si>
  <si>
    <r>
      <t xml:space="preserve">В сегмент </t>
    </r>
    <r>
      <rPr>
        <b/>
        <sz val="10"/>
        <rFont val="Times New Roman"/>
        <family val="1"/>
      </rPr>
      <t>Поиска и портала</t>
    </r>
    <r>
      <rPr>
        <sz val="10"/>
        <rFont val="Times New Roman"/>
        <family val="1"/>
      </rPr>
      <t xml:space="preserve"> входят Поиск, Геосервисы, Браузер и ряд других сервисов по предоставлению информационных услуг.</t>
    </r>
  </si>
  <si>
    <r>
      <t xml:space="preserve">В сегмент </t>
    </r>
    <r>
      <rPr>
        <b/>
        <sz val="10"/>
        <rFont val="Times New Roman"/>
        <family val="1"/>
        <charset val="204"/>
      </rPr>
      <t>Доставки и других O2O-сервисов</t>
    </r>
    <r>
      <rPr>
        <b/>
        <sz val="8.5"/>
        <rFont val="Times New Roman"/>
        <family val="1"/>
        <charset val="204"/>
      </rPr>
      <t xml:space="preserve"> </t>
    </r>
    <r>
      <rPr>
        <sz val="10"/>
        <rFont val="Times New Roman"/>
        <family val="1"/>
      </rPr>
      <t>входят Яндекс Доставка — сервис доставки средней и последней мили, сервис для оплаты топлива на АЗС Яндекс Заправки, а также несколько небольших экспериментальных O2O-сервисов.</t>
    </r>
  </si>
  <si>
    <r>
      <t>В сегмент</t>
    </r>
    <r>
      <rPr>
        <b/>
        <sz val="10"/>
        <rFont val="Times New Roman"/>
        <family val="1"/>
        <charset val="204"/>
      </rPr>
      <t xml:space="preserve"> Се</t>
    </r>
    <r>
      <rPr>
        <b/>
        <sz val="10"/>
        <rFont val="Times New Roman"/>
        <family val="1"/>
      </rPr>
      <t>рвисов объявлений</t>
    </r>
    <r>
      <rPr>
        <sz val="10"/>
        <rFont val="Times New Roman"/>
        <family val="1"/>
      </rPr>
      <t xml:space="preserve"> входят Авто.ру, Яндекс Недвижимость, Яндекс Аренда и Яндекс Путешествия.</t>
    </r>
  </si>
  <si>
    <r>
      <t xml:space="preserve">Категория </t>
    </r>
    <r>
      <rPr>
        <b/>
        <sz val="10"/>
        <rFont val="Times New Roman"/>
        <family val="1"/>
      </rPr>
      <t>Прочих бизнес-юнитов и инициатив</t>
    </r>
    <r>
      <rPr>
        <sz val="10"/>
        <rFont val="Times New Roman"/>
        <family val="1"/>
      </rPr>
      <t xml:space="preserve"> включает направление автономного транспорта, 
Облачные сервисы Yandex Cloud и Яндекс 360, Яндекс Практикум и другие образовательные инициативы, 
Устройства и Алису, Финтех и другие экспериментальные продукты, а также общехозяйственные расходы, не относящиеся к сегментам напрямую.</t>
    </r>
  </si>
  <si>
    <r>
      <rPr>
        <b/>
        <sz val="10"/>
        <rFont val="Times New Roman"/>
        <family val="1"/>
      </rPr>
      <t>Межсегментные расчёты</t>
    </r>
    <r>
      <rPr>
        <sz val="10"/>
        <rFont val="Times New Roman"/>
        <family val="1"/>
      </rPr>
      <t xml:space="preserve">  представляют собой элиминируемые обороты между операционными сегментами, 
включая доходы от рекламы и межсегментные доходы, связанные с выплатами за использование товарного знака и виртуальных серверов,
 а также с продажами устройств и другими операциями.</t>
    </r>
  </si>
  <si>
    <t>Привлечение долговых обязательств</t>
  </si>
  <si>
    <t>Погашение долговых обязательств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</si>
</sst>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\ _?_-;\-* #,##0\ _?_-;_-* &quot;-&quot;??\ _?_-;_-@_-"/>
    <numFmt numFmtId="167" formatCode="#,##0,,"/>
    <numFmt numFmtId="168" formatCode="_(* #,##0_);_(* \(#,##0\);_(* &quot;—&quot;_);_(@_)"/>
    <numFmt numFmtId="171" formatCode="0.0%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Cyr"/>
      <family val="2"/>
    </font>
    <font>
      <sz val="10"/>
      <name val="Helv"/>
    </font>
    <font>
      <sz val="11"/>
      <color indexed="8"/>
      <name val="Calibri"/>
      <family val="2"/>
      <scheme val="minor"/>
    </font>
    <font>
      <sz val="10"/>
      <name val="Times New Roman"/>
      <family val="1"/>
    </font>
    <font>
      <sz val="10"/>
      <color theme="1"/>
      <name val="Arial Cyr"/>
      <family val="2"/>
      <charset val="204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i/>
      <sz val="10"/>
      <color rgb="FF00000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i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8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vertAlign val="superscript"/>
      <sz val="8.5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</font>
    <font>
      <b/>
      <u/>
      <sz val="10"/>
      <name val="Times New Roman"/>
      <family val="1"/>
    </font>
    <font>
      <i/>
      <sz val="10"/>
      <color rgb="FFFF0000"/>
      <name val="Times New Roman"/>
      <family val="1"/>
    </font>
    <font>
      <b/>
      <sz val="8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6" fillId="0" borderId="0" xfId="0" applyFont="1" applyAlignment="1">
      <alignment horizontal="left" vertical="center" indent="2"/>
    </xf>
    <xf numFmtId="0" fontId="9" fillId="2" borderId="0" xfId="0" applyFont="1" applyFill="1"/>
    <xf numFmtId="0" fontId="9" fillId="2" borderId="0" xfId="18" applyFont="1" applyFill="1"/>
    <xf numFmtId="0" fontId="8" fillId="2" borderId="0" xfId="18" applyFont="1" applyFill="1" applyAlignment="1">
      <alignment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9" fillId="2" borderId="0" xfId="18" applyFont="1" applyFill="1" applyAlignment="1">
      <alignment horizontal="center" vertical="center"/>
    </xf>
    <xf numFmtId="49" fontId="10" fillId="2" borderId="0" xfId="18" applyNumberFormat="1" applyFont="1" applyFill="1" applyAlignment="1">
      <alignment vertical="center" wrapText="1"/>
    </xf>
    <xf numFmtId="0" fontId="9" fillId="2" borderId="0" xfId="18" applyFont="1" applyFill="1" applyAlignment="1">
      <alignment vertical="center"/>
    </xf>
    <xf numFmtId="165" fontId="6" fillId="2" borderId="0" xfId="18" applyNumberFormat="1" applyFont="1" applyFill="1" applyAlignment="1">
      <alignment horizontal="right" vertical="center" wrapText="1"/>
    </xf>
    <xf numFmtId="49" fontId="9" fillId="2" borderId="0" xfId="18" applyNumberFormat="1" applyFont="1" applyFill="1" applyAlignment="1">
      <alignment vertical="center" wrapText="1"/>
    </xf>
    <xf numFmtId="0" fontId="9" fillId="2" borderId="0" xfId="18" applyFont="1" applyFill="1" applyAlignment="1">
      <alignment vertical="center" wrapText="1"/>
    </xf>
    <xf numFmtId="168" fontId="9" fillId="2" borderId="0" xfId="0" applyNumberFormat="1" applyFont="1" applyFill="1" applyAlignment="1">
      <alignment horizontal="right" vertical="center"/>
    </xf>
    <xf numFmtId="49" fontId="11" fillId="2" borderId="0" xfId="18" applyNumberFormat="1" applyFont="1" applyFill="1" applyAlignment="1">
      <alignment vertical="center" wrapText="1"/>
    </xf>
    <xf numFmtId="0" fontId="8" fillId="2" borderId="0" xfId="18" applyFont="1" applyFill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wrapText="1"/>
    </xf>
    <xf numFmtId="0" fontId="8" fillId="4" borderId="0" xfId="0" applyFont="1" applyFill="1"/>
    <xf numFmtId="0" fontId="6" fillId="4" borderId="0" xfId="0" applyFont="1" applyFill="1" applyAlignment="1">
      <alignment horizontal="left"/>
    </xf>
    <xf numFmtId="165" fontId="6" fillId="4" borderId="0" xfId="0" applyNumberFormat="1" applyFont="1" applyFill="1" applyAlignment="1">
      <alignment horizontal="right" vertical="center" wrapText="1"/>
    </xf>
    <xf numFmtId="0" fontId="8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13" fillId="2" borderId="0" xfId="0" applyFont="1" applyFill="1" applyAlignment="1">
      <alignment wrapText="1"/>
    </xf>
    <xf numFmtId="0" fontId="8" fillId="4" borderId="0" xfId="0" applyFont="1" applyFill="1" applyAlignment="1">
      <alignment horizontal="left" vertical="center" wrapText="1"/>
    </xf>
    <xf numFmtId="0" fontId="13" fillId="2" borderId="0" xfId="18" applyFont="1" applyFill="1"/>
    <xf numFmtId="0" fontId="13" fillId="4" borderId="0" xfId="18" applyFont="1" applyFill="1"/>
    <xf numFmtId="0" fontId="12" fillId="4" borderId="0" xfId="18" applyFont="1" applyFill="1" applyAlignment="1">
      <alignment horizontal="left"/>
    </xf>
    <xf numFmtId="0" fontId="12" fillId="4" borderId="0" xfId="18" applyFont="1" applyFill="1" applyAlignment="1">
      <alignment vertical="center"/>
    </xf>
    <xf numFmtId="0" fontId="13" fillId="4" borderId="0" xfId="18" applyFont="1" applyFill="1" applyAlignment="1">
      <alignment horizontal="right"/>
    </xf>
    <xf numFmtId="0" fontId="13" fillId="4" borderId="0" xfId="18" applyFont="1" applyFill="1" applyAlignment="1">
      <alignment horizontal="left"/>
    </xf>
    <xf numFmtId="165" fontId="13" fillId="4" borderId="0" xfId="19" applyNumberFormat="1" applyFont="1" applyFill="1" applyBorder="1" applyAlignment="1">
      <alignment horizontal="right"/>
    </xf>
    <xf numFmtId="165" fontId="13" fillId="2" borderId="0" xfId="19" applyNumberFormat="1" applyFont="1" applyFill="1" applyBorder="1" applyAlignment="1">
      <alignment horizontal="right"/>
    </xf>
    <xf numFmtId="0" fontId="13" fillId="2" borderId="0" xfId="18" applyFont="1" applyFill="1" applyAlignment="1">
      <alignment horizontal="left"/>
    </xf>
    <xf numFmtId="0" fontId="13" fillId="4" borderId="0" xfId="0" applyFont="1" applyFill="1" applyAlignment="1">
      <alignment horizontal="left"/>
    </xf>
    <xf numFmtId="165" fontId="12" fillId="2" borderId="2" xfId="19" applyNumberFormat="1" applyFont="1" applyFill="1" applyBorder="1" applyAlignment="1">
      <alignment horizontal="right"/>
    </xf>
    <xf numFmtId="165" fontId="12" fillId="4" borderId="2" xfId="19" applyNumberFormat="1" applyFont="1" applyFill="1" applyBorder="1" applyAlignment="1">
      <alignment horizontal="right"/>
    </xf>
    <xf numFmtId="165" fontId="12" fillId="2" borderId="4" xfId="19" applyNumberFormat="1" applyFont="1" applyFill="1" applyBorder="1" applyAlignment="1">
      <alignment horizontal="right"/>
    </xf>
    <xf numFmtId="165" fontId="12" fillId="4" borderId="4" xfId="19" applyNumberFormat="1" applyFont="1" applyFill="1" applyBorder="1" applyAlignment="1">
      <alignment horizontal="right"/>
    </xf>
    <xf numFmtId="0" fontId="13" fillId="4" borderId="0" xfId="18" applyFont="1" applyFill="1" applyAlignment="1">
      <alignment horizontal="left" wrapText="1"/>
    </xf>
    <xf numFmtId="0" fontId="6" fillId="0" borderId="0" xfId="0" applyFont="1"/>
    <xf numFmtId="0" fontId="9" fillId="0" borderId="0" xfId="0" applyFont="1"/>
    <xf numFmtId="0" fontId="6" fillId="0" borderId="0" xfId="0" applyFont="1" applyAlignment="1">
      <alignment horizontal="right"/>
    </xf>
    <xf numFmtId="0" fontId="8" fillId="3" borderId="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right" vertical="top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5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left" vertical="center" wrapText="1" indent="2"/>
    </xf>
    <xf numFmtId="165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0" fontId="8" fillId="0" borderId="3" xfId="0" applyFont="1" applyBorder="1" applyAlignment="1">
      <alignment horizontal="left" vertical="center" wrapText="1"/>
    </xf>
    <xf numFmtId="165" fontId="8" fillId="0" borderId="3" xfId="0" applyNumberFormat="1" applyFont="1" applyBorder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165" fontId="8" fillId="0" borderId="1" xfId="0" applyNumberFormat="1" applyFont="1" applyBorder="1" applyAlignment="1">
      <alignment vertical="center" wrapText="1"/>
    </xf>
    <xf numFmtId="9" fontId="6" fillId="0" borderId="0" xfId="2" applyFont="1" applyFill="1" applyBorder="1" applyAlignment="1">
      <alignment horizontal="right" vertical="center" wrapText="1"/>
    </xf>
    <xf numFmtId="9" fontId="8" fillId="0" borderId="3" xfId="1" applyNumberFormat="1" applyFont="1" applyFill="1" applyBorder="1" applyAlignment="1">
      <alignment horizontal="right" vertical="center" wrapText="1"/>
    </xf>
    <xf numFmtId="9" fontId="6" fillId="0" borderId="0" xfId="2" applyFont="1" applyFill="1" applyBorder="1" applyAlignment="1">
      <alignment horizontal="left" vertical="center" wrapText="1" indent="2"/>
    </xf>
    <xf numFmtId="9" fontId="6" fillId="0" borderId="0" xfId="2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165" fontId="17" fillId="0" borderId="0" xfId="0" applyNumberFormat="1" applyFont="1" applyAlignment="1">
      <alignment vertical="center" wrapText="1"/>
    </xf>
    <xf numFmtId="167" fontId="16" fillId="0" borderId="0" xfId="0" applyNumberFormat="1" applyFont="1" applyAlignment="1">
      <alignment vertical="center" wrapText="1"/>
    </xf>
    <xf numFmtId="167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166" fontId="6" fillId="0" borderId="0" xfId="1" applyNumberFormat="1" applyFont="1" applyFill="1" applyBorder="1"/>
    <xf numFmtId="166" fontId="6" fillId="0" borderId="0" xfId="0" applyNumberFormat="1" applyFont="1"/>
    <xf numFmtId="165" fontId="8" fillId="0" borderId="3" xfId="1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5" fontId="8" fillId="0" borderId="0" xfId="1" applyNumberFormat="1" applyFont="1" applyFill="1" applyBorder="1" applyAlignment="1">
      <alignment vertical="center" wrapText="1"/>
    </xf>
    <xf numFmtId="9" fontId="8" fillId="0" borderId="0" xfId="2" applyFont="1" applyFill="1" applyBorder="1" applyAlignment="1">
      <alignment horizontal="right" vertical="center" wrapText="1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14" fillId="0" borderId="0" xfId="21" applyFont="1"/>
    <xf numFmtId="0" fontId="22" fillId="0" borderId="0" xfId="21" applyFont="1"/>
    <xf numFmtId="0" fontId="15" fillId="4" borderId="1" xfId="18" applyFont="1" applyFill="1" applyBorder="1"/>
    <xf numFmtId="0" fontId="24" fillId="2" borderId="0" xfId="0" applyFont="1" applyFill="1" applyAlignment="1">
      <alignment horizontal="left" vertical="center"/>
    </xf>
    <xf numFmtId="0" fontId="23" fillId="2" borderId="0" xfId="18" applyFont="1" applyFill="1" applyAlignment="1">
      <alignment horizontal="left"/>
    </xf>
    <xf numFmtId="165" fontId="12" fillId="2" borderId="2" xfId="19" applyNumberFormat="1" applyFont="1" applyFill="1" applyBorder="1" applyAlignment="1">
      <alignment horizontal="right" vertical="center"/>
    </xf>
    <xf numFmtId="165" fontId="12" fillId="2" borderId="4" xfId="19" applyNumberFormat="1" applyFont="1" applyFill="1" applyBorder="1" applyAlignment="1">
      <alignment horizontal="right" vertical="center"/>
    </xf>
    <xf numFmtId="165" fontId="8" fillId="2" borderId="2" xfId="18" applyNumberFormat="1" applyFont="1" applyFill="1" applyBorder="1" applyAlignment="1">
      <alignment horizontal="right" vertical="center" wrapText="1"/>
    </xf>
    <xf numFmtId="0" fontId="9" fillId="2" borderId="0" xfId="18" applyFont="1" applyFill="1" applyAlignment="1">
      <alignment horizontal="right" vertical="center"/>
    </xf>
    <xf numFmtId="0" fontId="13" fillId="4" borderId="1" xfId="18" applyFont="1" applyFill="1" applyBorder="1"/>
    <xf numFmtId="165" fontId="29" fillId="2" borderId="0" xfId="0" applyNumberFormat="1" applyFont="1" applyFill="1"/>
    <xf numFmtId="165" fontId="9" fillId="2" borderId="0" xfId="0" applyNumberFormat="1" applyFont="1" applyFill="1"/>
    <xf numFmtId="171" fontId="9" fillId="2" borderId="0" xfId="2" applyNumberFormat="1" applyFont="1" applyFill="1"/>
    <xf numFmtId="165" fontId="29" fillId="0" borderId="0" xfId="0" applyNumberFormat="1" applyFont="1"/>
    <xf numFmtId="0" fontId="29" fillId="0" borderId="0" xfId="0" applyFont="1" applyAlignment="1">
      <alignment horizontal="left" vertical="center" wrapText="1"/>
    </xf>
    <xf numFmtId="165" fontId="8" fillId="2" borderId="0" xfId="1" applyNumberFormat="1" applyFont="1" applyFill="1" applyBorder="1" applyAlignment="1">
      <alignment vertical="center" wrapText="1"/>
    </xf>
    <xf numFmtId="165" fontId="13" fillId="4" borderId="0" xfId="18" applyNumberFormat="1" applyFont="1" applyFill="1"/>
    <xf numFmtId="165" fontId="12" fillId="2" borderId="0" xfId="19" applyNumberFormat="1" applyFont="1" applyFill="1" applyBorder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 wrapText="1"/>
    </xf>
    <xf numFmtId="0" fontId="6" fillId="2" borderId="0" xfId="0" applyFont="1" applyFill="1" applyAlignment="1">
      <alignment horizontal="left"/>
    </xf>
    <xf numFmtId="165" fontId="9" fillId="0" borderId="0" xfId="0" applyNumberFormat="1" applyFont="1"/>
    <xf numFmtId="164" fontId="6" fillId="2" borderId="0" xfId="0" applyNumberFormat="1" applyFont="1" applyFill="1" applyAlignment="1">
      <alignment horizontal="right" vertical="center" wrapText="1"/>
    </xf>
    <xf numFmtId="164" fontId="6" fillId="4" borderId="0" xfId="0" applyNumberFormat="1" applyFont="1" applyFill="1" applyAlignment="1">
      <alignment horizontal="right" vertical="center" wrapText="1"/>
    </xf>
    <xf numFmtId="0" fontId="31" fillId="4" borderId="0" xfId="18" applyFont="1" applyFill="1"/>
    <xf numFmtId="0" fontId="28" fillId="2" borderId="0" xfId="18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34" fillId="4" borderId="0" xfId="18" applyFont="1" applyFill="1" applyAlignment="1">
      <alignment horizontal="left"/>
    </xf>
    <xf numFmtId="0" fontId="14" fillId="2" borderId="0" xfId="21" applyFont="1" applyFill="1"/>
    <xf numFmtId="0" fontId="8" fillId="2" borderId="0" xfId="0" applyFont="1" applyFill="1" applyBorder="1" applyAlignment="1">
      <alignment horizontal="right" vertical="center" wrapText="1"/>
    </xf>
    <xf numFmtId="0" fontId="9" fillId="2" borderId="0" xfId="18" applyFont="1" applyFill="1" applyAlignment="1">
      <alignment horizontal="left" vertical="center" wrapText="1"/>
    </xf>
    <xf numFmtId="165" fontId="13" fillId="4" borderId="0" xfId="18" applyNumberFormat="1" applyFont="1" applyFill="1" applyAlignment="1">
      <alignment horizontal="left"/>
    </xf>
    <xf numFmtId="165" fontId="35" fillId="0" borderId="0" xfId="0" applyNumberFormat="1" applyFont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65" fontId="35" fillId="2" borderId="0" xfId="0" applyNumberFormat="1" applyFont="1" applyFill="1" applyAlignment="1">
      <alignment vertical="center" wrapText="1"/>
    </xf>
    <xf numFmtId="0" fontId="36" fillId="0" borderId="1" xfId="0" applyFont="1" applyBorder="1" applyAlignment="1">
      <alignment vertical="center" wrapText="1"/>
    </xf>
    <xf numFmtId="167" fontId="37" fillId="0" borderId="0" xfId="0" applyNumberFormat="1" applyFont="1" applyAlignment="1">
      <alignment vertical="center" wrapText="1"/>
    </xf>
    <xf numFmtId="0" fontId="13" fillId="0" borderId="0" xfId="18" applyFont="1" applyFill="1" applyAlignment="1">
      <alignment horizontal="left"/>
    </xf>
    <xf numFmtId="165" fontId="13" fillId="2" borderId="0" xfId="18" applyNumberFormat="1" applyFont="1" applyFill="1" applyAlignment="1">
      <alignment horizontal="left"/>
    </xf>
    <xf numFmtId="9" fontId="9" fillId="0" borderId="0" xfId="2" applyFont="1"/>
    <xf numFmtId="0" fontId="8" fillId="3" borderId="0" xfId="0" applyFont="1" applyFill="1" applyAlignment="1">
      <alignment horizontal="center" vertical="center" wrapText="1"/>
    </xf>
    <xf numFmtId="165" fontId="9" fillId="0" borderId="0" xfId="0" applyNumberFormat="1" applyFont="1" applyFill="1"/>
    <xf numFmtId="0" fontId="9" fillId="0" borderId="0" xfId="18" applyFont="1" applyFill="1" applyAlignment="1">
      <alignment vertical="center" wrapText="1"/>
    </xf>
    <xf numFmtId="165" fontId="6" fillId="0" borderId="0" xfId="18" applyNumberFormat="1" applyFont="1" applyFill="1" applyAlignment="1">
      <alignment horizontal="right" vertical="center" wrapText="1"/>
    </xf>
    <xf numFmtId="165" fontId="6" fillId="2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center" indent="2"/>
    </xf>
    <xf numFmtId="0" fontId="8" fillId="3" borderId="0" xfId="0" applyFont="1" applyFill="1" applyAlignment="1">
      <alignment horizontal="center" vertical="center" wrapText="1"/>
    </xf>
  </cellXfs>
  <cellStyles count="23">
    <cellStyle name="Comma 2" xfId="6" xr:uid="{71E07E67-0A81-4349-BF6F-9B71958517DD}"/>
    <cellStyle name="Comma 2 2" xfId="8" xr:uid="{C08E02DA-7689-41A8-AA0C-69ECB4703A48}"/>
    <cellStyle name="Comma 2 3" xfId="10" xr:uid="{28F5903B-8213-43F7-9B71-F7912F208F38}"/>
    <cellStyle name="Comma 3" xfId="16" xr:uid="{FCCC78E8-74CB-4DD7-BFDE-F8EE693B0E83}"/>
    <cellStyle name="Comma 4" xfId="3" xr:uid="{00000000-0005-0000-0000-000002000000}"/>
    <cellStyle name="Comma 4 2" xfId="7" xr:uid="{3090A01A-B61B-43C0-946A-69727E343A24}"/>
    <cellStyle name="Comma 4 2 2" xfId="9" xr:uid="{D81C155A-2DC4-4554-9A60-759EC0D42431}"/>
    <cellStyle name="Comma 4 2 3" xfId="11" xr:uid="{D5D546C2-2F3D-489D-822C-2DE443B5F4F7}"/>
    <cellStyle name="Comma 7" xfId="19" xr:uid="{6B3F6F65-7AB7-4912-80CB-48B8D149B1D9}"/>
    <cellStyle name="Hyperlink" xfId="21" xr:uid="{00000000-0005-0000-0000-000003000000}"/>
    <cellStyle name="Normal 11" xfId="18" xr:uid="{597D99DE-36E6-4DDC-B8ED-DA5860F5F183}"/>
    <cellStyle name="Normal 2" xfId="5" xr:uid="{D0E2D98A-6F58-42DD-9B55-440C14F5DC29}"/>
    <cellStyle name="Normal 2 2" xfId="15" xr:uid="{C7C722FE-D563-40EC-B344-65825BB31808}"/>
    <cellStyle name="Normal 2 3" xfId="12" xr:uid="{5356DF19-2B93-4C02-BA89-3C5BD230BA90}"/>
    <cellStyle name="Normal 3" xfId="13" xr:uid="{E6B313EC-96CE-49A7-8555-8A66EE12D7BF}"/>
    <cellStyle name="Normal 6" xfId="17" xr:uid="{BB1EBD65-E10C-40CC-8CF0-C944EDEDB8FD}"/>
    <cellStyle name="Normal 6 9" xfId="20" xr:uid="{EFE44BB9-B56A-4B34-8818-04345CD5F4E0}"/>
    <cellStyle name="Percent 2" xfId="14" xr:uid="{C015553C-D127-4233-97BD-45F89C967B7A}"/>
    <cellStyle name="Обычный" xfId="0" builtinId="0"/>
    <cellStyle name="Процентный" xfId="2" builtinId="5"/>
    <cellStyle name="Стиль 1" xfId="4" xr:uid="{00000000-0005-0000-0000-000009000000}"/>
    <cellStyle name="Финансовый" xfId="1" builtinId="3"/>
    <cellStyle name="Финансовый 2" xfId="22" xr:uid="{ED9AC5E5-D9C6-46A5-839C-8F4FFF9D34D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141111</xdr:rowOff>
    </xdr:from>
    <xdr:to>
      <xdr:col>3</xdr:col>
      <xdr:colOff>391260</xdr:colOff>
      <xdr:row>6</xdr:row>
      <xdr:rowOff>7055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861546A-F61A-D03F-994D-D25B26CC6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1111"/>
          <a:ext cx="1844704" cy="966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7:B18"/>
  <sheetViews>
    <sheetView showGridLines="0" zoomScale="90" zoomScaleNormal="90" workbookViewId="0">
      <selection activeCell="M27" sqref="M27"/>
    </sheetView>
  </sheetViews>
  <sheetFormatPr defaultRowHeight="15"/>
  <cols>
    <col min="1" max="1" width="3.42578125" customWidth="1"/>
  </cols>
  <sheetData>
    <row r="7" spans="2:2">
      <c r="B7" s="79" t="s">
        <v>78</v>
      </c>
    </row>
    <row r="8" spans="2:2">
      <c r="B8" s="80"/>
    </row>
    <row r="9" spans="2:2">
      <c r="B9" s="82" t="s">
        <v>89</v>
      </c>
    </row>
    <row r="10" spans="2:2">
      <c r="B10" s="82" t="s">
        <v>90</v>
      </c>
    </row>
    <row r="11" spans="2:2">
      <c r="B11" s="82" t="s">
        <v>91</v>
      </c>
    </row>
    <row r="12" spans="2:2">
      <c r="B12" s="82" t="s">
        <v>79</v>
      </c>
    </row>
    <row r="13" spans="2:2">
      <c r="B13" s="82" t="s">
        <v>80</v>
      </c>
    </row>
    <row r="14" spans="2:2">
      <c r="B14" s="80"/>
    </row>
    <row r="15" spans="2:2">
      <c r="B15" s="78"/>
    </row>
    <row r="18" spans="2:2">
      <c r="B18" s="41" t="s">
        <v>114</v>
      </c>
    </row>
  </sheetData>
  <hyperlinks>
    <hyperlink ref="B9" location="Баланс!A1" display="Баланс" xr:uid="{A5E6C7FA-4AAB-4942-AD1C-FA1981ACA4D5}"/>
    <hyperlink ref="B10" location="ОПУ!A1" display="ОПУ" xr:uid="{1D3BE710-3AF7-41FD-AC34-ED434448A1B7}"/>
    <hyperlink ref="B11" location="ОДДС!A1" display="ОДДС" xr:uid="{6D4718EF-6311-4F34-BC26-1E614883C3E2}"/>
    <hyperlink ref="B12" location="'Выручка по сегментам'!A1" display="Выручка по сегментам" xr:uid="{FF7E13C8-6F0C-4DAB-BF5A-C0A7C0B5BB0C}"/>
    <hyperlink ref="B13" location="'EBITDA по сегментам'!A1" display="EBITDA по сегментам" xr:uid="{44159A14-4291-4F04-8E26-221EB52DB3A2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873AF-7C4D-4295-8969-D3FB3C95C0E1}">
  <dimension ref="A1:N47"/>
  <sheetViews>
    <sheetView tabSelected="1" zoomScale="85" zoomScaleNormal="85" workbookViewId="0">
      <selection activeCell="Q28" sqref="Q28"/>
    </sheetView>
  </sheetViews>
  <sheetFormatPr defaultColWidth="8.7109375" defaultRowHeight="12.75"/>
  <cols>
    <col min="1" max="1" width="56.85546875" style="2" bestFit="1" customWidth="1"/>
    <col min="2" max="2" width="8.7109375" style="2"/>
    <col min="3" max="3" width="11.140625" style="2" bestFit="1" customWidth="1"/>
    <col min="4" max="4" width="2.42578125" style="2" customWidth="1"/>
    <col min="5" max="5" width="9.85546875" style="2" bestFit="1" customWidth="1"/>
    <col min="6" max="6" width="2.42578125" style="2" customWidth="1"/>
    <col min="7" max="7" width="10.140625" style="2" bestFit="1" customWidth="1"/>
    <col min="8" max="8" width="2.42578125" style="2" customWidth="1"/>
    <col min="9" max="9" width="11.5703125" style="2" customWidth="1"/>
    <col min="10" max="10" width="2.42578125" style="2" customWidth="1"/>
    <col min="11" max="11" width="13.28515625" style="2" customWidth="1"/>
    <col min="12" max="12" width="2.42578125" style="2" customWidth="1"/>
    <col min="13" max="13" width="11.85546875" style="2" customWidth="1"/>
    <col min="14" max="16384" width="8.7109375" style="2"/>
  </cols>
  <sheetData>
    <row r="1" spans="1:14" ht="14.45" customHeight="1">
      <c r="A1" s="128" t="s">
        <v>131</v>
      </c>
      <c r="B1" s="128"/>
      <c r="C1" s="128"/>
      <c r="D1" s="128"/>
      <c r="E1" s="128"/>
      <c r="F1" s="128"/>
      <c r="G1" s="128"/>
      <c r="H1" s="106"/>
      <c r="I1" s="106"/>
      <c r="J1" s="114"/>
      <c r="K1" s="114"/>
      <c r="L1" s="122"/>
      <c r="M1" s="122"/>
    </row>
    <row r="2" spans="1:14">
      <c r="A2" s="81" t="s">
        <v>82</v>
      </c>
    </row>
    <row r="3" spans="1:14">
      <c r="A3" s="104" t="s">
        <v>128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ht="42.95" customHeight="1">
      <c r="A4" s="27"/>
      <c r="B4" s="27"/>
      <c r="C4" s="15" t="s">
        <v>129</v>
      </c>
      <c r="D4" s="27"/>
      <c r="E4" s="15" t="s">
        <v>117</v>
      </c>
      <c r="F4" s="27"/>
      <c r="G4" s="15" t="s">
        <v>115</v>
      </c>
      <c r="H4" s="27"/>
      <c r="I4" s="15" t="s">
        <v>147</v>
      </c>
      <c r="J4" s="27"/>
      <c r="K4" s="15" t="s">
        <v>156</v>
      </c>
      <c r="L4" s="27"/>
      <c r="M4" s="15" t="s">
        <v>160</v>
      </c>
    </row>
    <row r="5" spans="1:14">
      <c r="A5" s="28" t="s">
        <v>0</v>
      </c>
      <c r="B5" s="27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</row>
    <row r="6" spans="1:14">
      <c r="A6" s="30" t="s">
        <v>1</v>
      </c>
      <c r="B6" s="112"/>
      <c r="C6" s="31">
        <v>141953</v>
      </c>
      <c r="D6" s="30"/>
      <c r="E6" s="31">
        <v>165756</v>
      </c>
      <c r="F6" s="30"/>
      <c r="G6" s="31">
        <v>193241</v>
      </c>
      <c r="H6" s="30"/>
      <c r="I6" s="31">
        <v>230107</v>
      </c>
      <c r="J6" s="30"/>
      <c r="K6" s="31">
        <v>244610</v>
      </c>
      <c r="L6" s="30"/>
      <c r="M6" s="31">
        <v>265165</v>
      </c>
      <c r="N6" s="92"/>
    </row>
    <row r="7" spans="1:14">
      <c r="A7" s="119" t="s">
        <v>158</v>
      </c>
      <c r="B7" s="120"/>
      <c r="C7" s="32">
        <v>170792</v>
      </c>
      <c r="D7" s="33"/>
      <c r="E7" s="32">
        <v>177406</v>
      </c>
      <c r="F7" s="33"/>
      <c r="G7" s="32">
        <v>177011</v>
      </c>
      <c r="H7" s="33"/>
      <c r="I7" s="32">
        <v>182952</v>
      </c>
      <c r="J7" s="30"/>
      <c r="K7" s="31">
        <v>181128</v>
      </c>
      <c r="L7" s="30"/>
      <c r="M7" s="31">
        <v>182723</v>
      </c>
      <c r="N7" s="92"/>
    </row>
    <row r="8" spans="1:14">
      <c r="A8" s="30" t="s">
        <v>3</v>
      </c>
      <c r="B8" s="112"/>
      <c r="C8" s="31">
        <v>72279</v>
      </c>
      <c r="D8" s="30"/>
      <c r="E8" s="31">
        <v>75604</v>
      </c>
      <c r="F8" s="30"/>
      <c r="G8" s="31">
        <v>77616</v>
      </c>
      <c r="H8" s="30"/>
      <c r="I8" s="31">
        <v>88191</v>
      </c>
      <c r="J8" s="30"/>
      <c r="K8" s="31">
        <v>88106</v>
      </c>
      <c r="L8" s="30"/>
      <c r="M8" s="31">
        <v>87665</v>
      </c>
      <c r="N8" s="92"/>
    </row>
    <row r="9" spans="1:14">
      <c r="A9" s="30" t="s">
        <v>2</v>
      </c>
      <c r="B9" s="112"/>
      <c r="C9" s="31">
        <v>26626</v>
      </c>
      <c r="D9" s="30"/>
      <c r="E9" s="31">
        <v>30361</v>
      </c>
      <c r="F9" s="30"/>
      <c r="G9" s="31">
        <v>33361</v>
      </c>
      <c r="H9" s="30"/>
      <c r="I9" s="31">
        <v>38854</v>
      </c>
      <c r="J9" s="30"/>
      <c r="K9" s="31">
        <v>41337</v>
      </c>
      <c r="L9" s="30"/>
      <c r="M9" s="31">
        <v>42982</v>
      </c>
      <c r="N9" s="92"/>
    </row>
    <row r="10" spans="1:14">
      <c r="A10" s="30" t="s">
        <v>4</v>
      </c>
      <c r="B10" s="112"/>
      <c r="C10" s="31">
        <v>9452</v>
      </c>
      <c r="D10" s="30"/>
      <c r="E10" s="31">
        <v>11972</v>
      </c>
      <c r="F10" s="30"/>
      <c r="G10" s="31">
        <v>9951</v>
      </c>
      <c r="H10" s="30"/>
      <c r="I10" s="31">
        <v>17127</v>
      </c>
      <c r="J10" s="30"/>
      <c r="K10" s="31">
        <v>19048</v>
      </c>
      <c r="L10" s="30"/>
      <c r="M10" s="31">
        <v>22177</v>
      </c>
      <c r="N10" s="92"/>
    </row>
    <row r="11" spans="1:14">
      <c r="A11" s="34" t="s">
        <v>5</v>
      </c>
      <c r="B11" s="112"/>
      <c r="C11" s="31">
        <v>681</v>
      </c>
      <c r="D11" s="30"/>
      <c r="E11" s="31">
        <v>15851</v>
      </c>
      <c r="F11" s="30"/>
      <c r="G11" s="31">
        <v>5922</v>
      </c>
      <c r="H11" s="30"/>
      <c r="I11" s="31">
        <v>2970</v>
      </c>
      <c r="J11" s="30"/>
      <c r="K11" s="31">
        <v>9072</v>
      </c>
      <c r="L11" s="30"/>
      <c r="M11" s="31">
        <v>12596</v>
      </c>
      <c r="N11" s="92"/>
    </row>
    <row r="12" spans="1:14">
      <c r="A12" s="30" t="s">
        <v>6</v>
      </c>
      <c r="B12" s="112"/>
      <c r="C12" s="31">
        <v>28861</v>
      </c>
      <c r="D12" s="30"/>
      <c r="E12" s="31">
        <v>32845</v>
      </c>
      <c r="F12" s="30"/>
      <c r="G12" s="31">
        <v>32645</v>
      </c>
      <c r="H12" s="30"/>
      <c r="I12" s="31">
        <v>31786</v>
      </c>
      <c r="J12" s="30"/>
      <c r="K12" s="31">
        <v>34818</v>
      </c>
      <c r="L12" s="30"/>
      <c r="M12" s="31">
        <v>40925</v>
      </c>
      <c r="N12" s="92"/>
    </row>
    <row r="13" spans="1:14">
      <c r="A13" s="27" t="s">
        <v>7</v>
      </c>
      <c r="B13" s="30"/>
      <c r="C13" s="35">
        <v>450644</v>
      </c>
      <c r="D13" s="30"/>
      <c r="E13" s="35">
        <v>509795</v>
      </c>
      <c r="F13" s="30"/>
      <c r="G13" s="35">
        <v>529747</v>
      </c>
      <c r="H13" s="35"/>
      <c r="I13" s="35">
        <v>591987</v>
      </c>
      <c r="J13" s="35"/>
      <c r="K13" s="35">
        <v>618119</v>
      </c>
      <c r="L13" s="35"/>
      <c r="M13" s="35">
        <f>SUM(M6:M12)</f>
        <v>654233</v>
      </c>
      <c r="N13" s="92"/>
    </row>
    <row r="14" spans="1:14">
      <c r="A14" s="30" t="s">
        <v>8</v>
      </c>
      <c r="B14" s="112"/>
      <c r="C14" s="31">
        <v>21225</v>
      </c>
      <c r="D14" s="30"/>
      <c r="E14" s="31">
        <v>26185</v>
      </c>
      <c r="F14" s="30"/>
      <c r="G14" s="31">
        <v>28138</v>
      </c>
      <c r="H14" s="30"/>
      <c r="I14" s="31">
        <v>30949</v>
      </c>
      <c r="J14" s="30"/>
      <c r="K14" s="31">
        <v>38516</v>
      </c>
      <c r="L14" s="30"/>
      <c r="M14" s="31">
        <v>48094</v>
      </c>
      <c r="N14" s="92"/>
    </row>
    <row r="15" spans="1:14">
      <c r="A15" s="30" t="s">
        <v>9</v>
      </c>
      <c r="B15" s="112"/>
      <c r="C15" s="31">
        <v>85036</v>
      </c>
      <c r="D15" s="30"/>
      <c r="E15" s="31">
        <v>81318</v>
      </c>
      <c r="F15" s="30"/>
      <c r="G15" s="31">
        <v>79271</v>
      </c>
      <c r="H15" s="30"/>
      <c r="I15" s="31">
        <v>88989</v>
      </c>
      <c r="J15" s="30"/>
      <c r="K15" s="31">
        <v>83658</v>
      </c>
      <c r="L15" s="30"/>
      <c r="M15" s="31">
        <v>84480</v>
      </c>
      <c r="N15" s="92"/>
    </row>
    <row r="16" spans="1:14">
      <c r="A16" s="33" t="s">
        <v>10</v>
      </c>
      <c r="B16" s="112"/>
      <c r="C16" s="31">
        <v>16976</v>
      </c>
      <c r="D16" s="30"/>
      <c r="E16" s="31">
        <v>16184</v>
      </c>
      <c r="F16" s="30"/>
      <c r="G16" s="31">
        <v>24549</v>
      </c>
      <c r="H16" s="30"/>
      <c r="I16" s="31">
        <v>26539</v>
      </c>
      <c r="J16" s="30"/>
      <c r="K16" s="31">
        <v>26381</v>
      </c>
      <c r="L16" s="30"/>
      <c r="M16" s="31">
        <v>22297</v>
      </c>
      <c r="N16" s="92"/>
    </row>
    <row r="17" spans="1:14">
      <c r="A17" s="30" t="s">
        <v>11</v>
      </c>
      <c r="B17" s="112"/>
      <c r="C17" s="31">
        <v>28115</v>
      </c>
      <c r="D17" s="30"/>
      <c r="E17" s="31">
        <v>26595</v>
      </c>
      <c r="F17" s="30"/>
      <c r="G17" s="31">
        <v>29203</v>
      </c>
      <c r="H17" s="30"/>
      <c r="I17" s="31">
        <v>33420</v>
      </c>
      <c r="J17" s="30"/>
      <c r="K17" s="31">
        <v>35901</v>
      </c>
      <c r="L17" s="30"/>
      <c r="M17" s="31">
        <v>36434</v>
      </c>
      <c r="N17" s="92"/>
    </row>
    <row r="18" spans="1:14">
      <c r="A18" s="34" t="s">
        <v>5</v>
      </c>
      <c r="B18" s="112"/>
      <c r="C18" s="31">
        <v>23231</v>
      </c>
      <c r="D18" s="30"/>
      <c r="E18" s="31">
        <v>30753</v>
      </c>
      <c r="F18" s="30"/>
      <c r="G18" s="31">
        <v>51610</v>
      </c>
      <c r="H18" s="30"/>
      <c r="I18" s="31">
        <v>68986</v>
      </c>
      <c r="J18" s="30"/>
      <c r="K18" s="31">
        <v>73128</v>
      </c>
      <c r="L18" s="30"/>
      <c r="M18" s="31">
        <v>79035</v>
      </c>
      <c r="N18" s="92"/>
    </row>
    <row r="19" spans="1:14">
      <c r="A19" s="30" t="s">
        <v>12</v>
      </c>
      <c r="B19" s="112"/>
      <c r="C19" s="31">
        <v>13060</v>
      </c>
      <c r="D19" s="30"/>
      <c r="E19" s="31">
        <v>15401</v>
      </c>
      <c r="F19" s="30"/>
      <c r="G19" s="31">
        <v>9294</v>
      </c>
      <c r="H19" s="30"/>
      <c r="I19" s="31">
        <v>16494</v>
      </c>
      <c r="J19" s="30"/>
      <c r="K19" s="31">
        <v>8784</v>
      </c>
      <c r="L19" s="30"/>
      <c r="M19" s="31">
        <v>10185</v>
      </c>
      <c r="N19" s="92"/>
    </row>
    <row r="20" spans="1:14">
      <c r="A20" s="30" t="s">
        <v>120</v>
      </c>
      <c r="B20" s="112"/>
      <c r="C20" s="31">
        <v>0</v>
      </c>
      <c r="D20" s="30"/>
      <c r="E20" s="31">
        <v>0</v>
      </c>
      <c r="F20" s="30"/>
      <c r="G20" s="31">
        <v>4642</v>
      </c>
      <c r="H20" s="30"/>
      <c r="I20" s="31">
        <v>867</v>
      </c>
      <c r="J20" s="30"/>
      <c r="K20" s="31">
        <v>3</v>
      </c>
      <c r="L20" s="30"/>
      <c r="M20" s="31">
        <v>9</v>
      </c>
      <c r="N20" s="92"/>
    </row>
    <row r="21" spans="1:14">
      <c r="A21" s="30" t="s">
        <v>13</v>
      </c>
      <c r="B21" s="112"/>
      <c r="C21" s="31">
        <v>86103</v>
      </c>
      <c r="D21" s="30"/>
      <c r="E21" s="31">
        <v>102933</v>
      </c>
      <c r="F21" s="30"/>
      <c r="G21" s="31">
        <v>126781</v>
      </c>
      <c r="H21" s="30"/>
      <c r="I21" s="31">
        <v>211563</v>
      </c>
      <c r="J21" s="30"/>
      <c r="K21" s="31">
        <v>201337</v>
      </c>
      <c r="L21" s="30"/>
      <c r="M21" s="31">
        <v>182454</v>
      </c>
      <c r="N21" s="92"/>
    </row>
    <row r="22" spans="1:14">
      <c r="A22" s="30" t="s">
        <v>14</v>
      </c>
      <c r="B22" s="112"/>
      <c r="C22" s="31">
        <v>22012</v>
      </c>
      <c r="D22" s="30"/>
      <c r="E22" s="31">
        <v>20434</v>
      </c>
      <c r="F22" s="30"/>
      <c r="G22" s="31">
        <v>20645</v>
      </c>
      <c r="H22" s="30"/>
      <c r="I22" s="31">
        <v>28894</v>
      </c>
      <c r="J22" s="30"/>
      <c r="K22" s="31">
        <v>29155</v>
      </c>
      <c r="L22" s="30"/>
      <c r="M22" s="31">
        <v>28452</v>
      </c>
      <c r="N22" s="92"/>
    </row>
    <row r="23" spans="1:14">
      <c r="A23" s="27" t="s">
        <v>15</v>
      </c>
      <c r="B23" s="30"/>
      <c r="C23" s="35">
        <v>295758</v>
      </c>
      <c r="D23" s="30"/>
      <c r="E23" s="35">
        <v>319803</v>
      </c>
      <c r="F23" s="30"/>
      <c r="G23" s="35">
        <v>374133</v>
      </c>
      <c r="H23" s="35"/>
      <c r="I23" s="35">
        <v>506701</v>
      </c>
      <c r="J23" s="35"/>
      <c r="K23" s="35">
        <v>496863</v>
      </c>
      <c r="L23" s="35"/>
      <c r="M23" s="35">
        <f t="shared" ref="M23" si="0">SUM(M14:M22)</f>
        <v>491440</v>
      </c>
      <c r="N23" s="92"/>
    </row>
    <row r="24" spans="1:14" ht="13.5" thickBot="1">
      <c r="A24" s="27" t="s">
        <v>16</v>
      </c>
      <c r="B24" s="27"/>
      <c r="C24" s="37">
        <v>746402</v>
      </c>
      <c r="D24" s="27"/>
      <c r="E24" s="37">
        <v>829598</v>
      </c>
      <c r="F24" s="27"/>
      <c r="G24" s="37">
        <v>903880</v>
      </c>
      <c r="H24" s="37"/>
      <c r="I24" s="37">
        <v>1098688</v>
      </c>
      <c r="J24" s="37"/>
      <c r="K24" s="37">
        <v>1114982</v>
      </c>
      <c r="L24" s="37"/>
      <c r="M24" s="37">
        <f>M13+M23</f>
        <v>1145673</v>
      </c>
      <c r="N24" s="92"/>
    </row>
    <row r="25" spans="1:14" ht="13.5" thickTop="1">
      <c r="A25" s="27" t="s">
        <v>17</v>
      </c>
      <c r="B25" s="30"/>
      <c r="C25" s="32"/>
      <c r="D25" s="30"/>
      <c r="E25" s="31"/>
      <c r="F25" s="30"/>
      <c r="G25" s="31"/>
      <c r="H25" s="30"/>
      <c r="I25" s="31"/>
      <c r="J25" s="30"/>
      <c r="K25" s="31"/>
      <c r="L25" s="30"/>
      <c r="M25" s="31"/>
      <c r="N25" s="92"/>
    </row>
    <row r="26" spans="1:14">
      <c r="A26" s="27" t="s">
        <v>18</v>
      </c>
      <c r="B26" s="30"/>
      <c r="C26" s="36">
        <v>260635</v>
      </c>
      <c r="D26" s="30"/>
      <c r="E26" s="36">
        <v>272557</v>
      </c>
      <c r="F26" s="30"/>
      <c r="G26" s="36">
        <v>269860</v>
      </c>
      <c r="H26" s="30"/>
      <c r="I26" s="36">
        <v>293797</v>
      </c>
      <c r="J26" s="30"/>
      <c r="K26" s="36">
        <v>297844</v>
      </c>
      <c r="L26" s="30"/>
      <c r="M26" s="36">
        <v>291637</v>
      </c>
      <c r="N26" s="92"/>
    </row>
    <row r="27" spans="1:14">
      <c r="A27" s="108" t="s">
        <v>19</v>
      </c>
      <c r="B27" s="112"/>
      <c r="C27" s="31">
        <v>49438</v>
      </c>
      <c r="D27" s="30"/>
      <c r="E27" s="31">
        <v>60121</v>
      </c>
      <c r="F27" s="30"/>
      <c r="G27" s="31">
        <v>104406</v>
      </c>
      <c r="H27" s="30"/>
      <c r="I27" s="31">
        <v>99114</v>
      </c>
      <c r="J27" s="30"/>
      <c r="K27" s="31">
        <v>90815</v>
      </c>
      <c r="L27" s="30"/>
      <c r="M27" s="31">
        <v>122519</v>
      </c>
      <c r="N27" s="92"/>
    </row>
    <row r="28" spans="1:14">
      <c r="A28" s="30" t="s">
        <v>113</v>
      </c>
      <c r="B28" s="112"/>
      <c r="C28" s="31">
        <v>52423</v>
      </c>
      <c r="D28" s="30"/>
      <c r="E28" s="31">
        <v>54738</v>
      </c>
      <c r="F28" s="30"/>
      <c r="G28" s="31">
        <v>56681</v>
      </c>
      <c r="H28" s="30"/>
      <c r="I28" s="31">
        <v>65909</v>
      </c>
      <c r="J28" s="30"/>
      <c r="K28" s="31">
        <v>66934</v>
      </c>
      <c r="L28" s="30"/>
      <c r="M28" s="31">
        <v>67169</v>
      </c>
      <c r="N28" s="92"/>
    </row>
    <row r="29" spans="1:14">
      <c r="A29" s="108" t="s">
        <v>20</v>
      </c>
      <c r="B29" s="112"/>
      <c r="C29" s="31">
        <v>11463</v>
      </c>
      <c r="D29" s="30"/>
      <c r="E29" s="31">
        <v>6297</v>
      </c>
      <c r="F29" s="30"/>
      <c r="G29" s="31">
        <v>9150</v>
      </c>
      <c r="H29" s="30"/>
      <c r="I29" s="31">
        <v>10139</v>
      </c>
      <c r="J29" s="30"/>
      <c r="K29" s="31">
        <v>11654</v>
      </c>
      <c r="L29" s="30"/>
      <c r="M29" s="31">
        <v>13284</v>
      </c>
      <c r="N29" s="92"/>
    </row>
    <row r="30" spans="1:14">
      <c r="A30" s="108" t="s">
        <v>23</v>
      </c>
      <c r="B30" s="112"/>
      <c r="C30" s="31">
        <v>94</v>
      </c>
      <c r="D30" s="31"/>
      <c r="E30" s="31">
        <v>120.98068960000002</v>
      </c>
      <c r="F30" s="31"/>
      <c r="G30" s="31">
        <v>69.287738980000015</v>
      </c>
      <c r="H30" s="30"/>
      <c r="I30" s="31">
        <v>7867</v>
      </c>
      <c r="J30" s="30"/>
      <c r="K30" s="31">
        <v>7905</v>
      </c>
      <c r="L30" s="30"/>
      <c r="M30" s="31">
        <v>10698</v>
      </c>
      <c r="N30" s="92"/>
    </row>
    <row r="31" spans="1:14">
      <c r="A31" s="108" t="s">
        <v>21</v>
      </c>
      <c r="B31" s="112"/>
      <c r="C31" s="31">
        <v>9154</v>
      </c>
      <c r="D31" s="30"/>
      <c r="E31" s="31">
        <v>15578.019310399999</v>
      </c>
      <c r="F31" s="31"/>
      <c r="G31" s="31">
        <v>9854.7122610200004</v>
      </c>
      <c r="H31" s="31"/>
      <c r="I31" s="31">
        <v>10289</v>
      </c>
      <c r="J31" s="31"/>
      <c r="K31" s="31">
        <v>8549</v>
      </c>
      <c r="L31" s="31"/>
      <c r="M31" s="31">
        <v>7677</v>
      </c>
      <c r="N31" s="92"/>
    </row>
    <row r="32" spans="1:14">
      <c r="A32" s="27" t="s">
        <v>22</v>
      </c>
      <c r="B32" s="30"/>
      <c r="C32" s="35">
        <v>122572</v>
      </c>
      <c r="D32" s="30"/>
      <c r="E32" s="35">
        <v>136855</v>
      </c>
      <c r="F32" s="30"/>
      <c r="G32" s="35">
        <v>180161</v>
      </c>
      <c r="H32" s="35"/>
      <c r="I32" s="35">
        <v>193318</v>
      </c>
      <c r="J32" s="35"/>
      <c r="K32" s="35">
        <v>185857</v>
      </c>
      <c r="L32" s="35"/>
      <c r="M32" s="35">
        <f>SUM(M27:M31)</f>
        <v>221347</v>
      </c>
      <c r="N32" s="92"/>
    </row>
    <row r="33" spans="1:14">
      <c r="A33" s="30" t="s">
        <v>161</v>
      </c>
      <c r="B33" s="112"/>
      <c r="C33" s="32">
        <v>147203</v>
      </c>
      <c r="D33" s="33"/>
      <c r="E33" s="32">
        <v>177726.66537908107</v>
      </c>
      <c r="F33" s="33"/>
      <c r="G33" s="32">
        <v>181444</v>
      </c>
      <c r="H33" s="33"/>
      <c r="I33" s="32">
        <v>224422</v>
      </c>
      <c r="J33" s="33"/>
      <c r="K33" s="32">
        <v>211522</v>
      </c>
      <c r="L33" s="33"/>
      <c r="M33" s="31">
        <v>205349</v>
      </c>
      <c r="N33" s="92"/>
    </row>
    <row r="34" spans="1:14">
      <c r="A34" s="30" t="s">
        <v>19</v>
      </c>
      <c r="B34" s="112"/>
      <c r="C34" s="32">
        <v>91434</v>
      </c>
      <c r="D34" s="33"/>
      <c r="E34" s="32">
        <v>84741</v>
      </c>
      <c r="F34" s="33"/>
      <c r="G34" s="32">
        <v>89574</v>
      </c>
      <c r="H34" s="33"/>
      <c r="I34" s="32">
        <v>160943</v>
      </c>
      <c r="J34" s="33"/>
      <c r="K34" s="32">
        <v>164719</v>
      </c>
      <c r="L34" s="33"/>
      <c r="M34" s="31">
        <v>127249</v>
      </c>
      <c r="N34" s="92"/>
    </row>
    <row r="35" spans="1:14">
      <c r="A35" s="30" t="s">
        <v>23</v>
      </c>
      <c r="B35" s="112"/>
      <c r="C35" s="32">
        <v>19573</v>
      </c>
      <c r="D35" s="33"/>
      <c r="E35" s="32">
        <v>50261</v>
      </c>
      <c r="F35" s="33"/>
      <c r="G35" s="32">
        <v>60751</v>
      </c>
      <c r="H35" s="33"/>
      <c r="I35" s="32">
        <v>100189</v>
      </c>
      <c r="J35" s="33"/>
      <c r="K35" s="32">
        <v>125348</v>
      </c>
      <c r="L35" s="33"/>
      <c r="M35" s="31">
        <v>162436</v>
      </c>
      <c r="N35" s="92"/>
    </row>
    <row r="36" spans="1:14" ht="12.95" customHeight="1">
      <c r="A36" s="39" t="s">
        <v>121</v>
      </c>
      <c r="B36" s="112"/>
      <c r="C36" s="32">
        <v>48218</v>
      </c>
      <c r="D36" s="33"/>
      <c r="E36" s="32">
        <v>41441</v>
      </c>
      <c r="F36" s="33"/>
      <c r="G36" s="32">
        <v>46661</v>
      </c>
      <c r="H36" s="33"/>
      <c r="I36" s="32">
        <v>45930</v>
      </c>
      <c r="J36" s="33"/>
      <c r="K36" s="32">
        <v>47283</v>
      </c>
      <c r="L36" s="33"/>
      <c r="M36" s="31">
        <v>50886</v>
      </c>
      <c r="N36" s="92"/>
    </row>
    <row r="37" spans="1:14">
      <c r="A37" s="30" t="s">
        <v>24</v>
      </c>
      <c r="B37" s="112"/>
      <c r="C37" s="32">
        <v>22138</v>
      </c>
      <c r="D37" s="33"/>
      <c r="E37" s="32">
        <v>24344</v>
      </c>
      <c r="F37" s="33"/>
      <c r="G37" s="32">
        <v>26564</v>
      </c>
      <c r="H37" s="33"/>
      <c r="I37" s="32">
        <v>32632</v>
      </c>
      <c r="J37" s="33"/>
      <c r="K37" s="32">
        <v>33318</v>
      </c>
      <c r="L37" s="33"/>
      <c r="M37" s="31">
        <v>34383</v>
      </c>
      <c r="N37" s="92"/>
    </row>
    <row r="38" spans="1:14">
      <c r="A38" s="30" t="s">
        <v>162</v>
      </c>
      <c r="B38" s="112"/>
      <c r="C38" s="32">
        <v>21662</v>
      </c>
      <c r="D38" s="33"/>
      <c r="E38" s="32">
        <v>27108.334620918933</v>
      </c>
      <c r="F38" s="33"/>
      <c r="G38" s="32">
        <v>33972</v>
      </c>
      <c r="H38" s="33"/>
      <c r="I38" s="32">
        <v>31405</v>
      </c>
      <c r="J38" s="33"/>
      <c r="K38" s="32">
        <v>33539</v>
      </c>
      <c r="L38" s="33"/>
      <c r="M38" s="31">
        <v>36601</v>
      </c>
      <c r="N38" s="92"/>
    </row>
    <row r="39" spans="1:14">
      <c r="A39" s="30" t="s">
        <v>113</v>
      </c>
      <c r="B39" s="112"/>
      <c r="C39" s="31">
        <v>12967</v>
      </c>
      <c r="D39" s="30"/>
      <c r="E39" s="31">
        <v>14564</v>
      </c>
      <c r="F39" s="30"/>
      <c r="G39" s="31">
        <v>14893</v>
      </c>
      <c r="H39" s="30"/>
      <c r="I39" s="31">
        <v>16052</v>
      </c>
      <c r="J39" s="30"/>
      <c r="K39" s="31">
        <v>15552</v>
      </c>
      <c r="L39" s="30"/>
      <c r="M39" s="31">
        <v>15785</v>
      </c>
      <c r="N39" s="92"/>
    </row>
    <row r="40" spans="1:14">
      <c r="A40" s="27" t="s">
        <v>25</v>
      </c>
      <c r="B40" s="30"/>
      <c r="C40" s="36">
        <v>363195</v>
      </c>
      <c r="D40" s="30"/>
      <c r="E40" s="36">
        <v>420186</v>
      </c>
      <c r="F40" s="30"/>
      <c r="G40" s="36">
        <v>453859</v>
      </c>
      <c r="H40" s="36"/>
      <c r="I40" s="36">
        <v>611573</v>
      </c>
      <c r="J40" s="36"/>
      <c r="K40" s="36">
        <v>631281</v>
      </c>
      <c r="L40" s="36"/>
      <c r="M40" s="36">
        <f>SUM(M33:M39)</f>
        <v>632689</v>
      </c>
      <c r="N40" s="92"/>
    </row>
    <row r="41" spans="1:14" ht="13.5" thickBot="1">
      <c r="A41" s="27" t="s">
        <v>26</v>
      </c>
      <c r="B41" s="30"/>
      <c r="C41" s="38">
        <v>746402</v>
      </c>
      <c r="D41" s="30"/>
      <c r="E41" s="38">
        <v>829598</v>
      </c>
      <c r="F41" s="30"/>
      <c r="G41" s="38">
        <v>903880</v>
      </c>
      <c r="H41" s="38"/>
      <c r="I41" s="38">
        <v>1098688</v>
      </c>
      <c r="J41" s="38"/>
      <c r="K41" s="38">
        <v>1114982</v>
      </c>
      <c r="L41" s="38"/>
      <c r="M41" s="38">
        <f>M26+M32+M40</f>
        <v>1145673</v>
      </c>
      <c r="N41" s="92"/>
    </row>
    <row r="42" spans="1:14" ht="13.5" thickTop="1">
      <c r="A42" s="30"/>
      <c r="B42" s="26"/>
      <c r="C42" s="97"/>
      <c r="D42" s="26"/>
      <c r="E42" s="97"/>
      <c r="F42" s="26"/>
      <c r="G42" s="26"/>
      <c r="H42" s="26"/>
      <c r="I42" s="26"/>
      <c r="J42" s="26"/>
      <c r="K42" s="26"/>
      <c r="L42" s="26"/>
      <c r="M42" s="26"/>
    </row>
    <row r="43" spans="1:14">
      <c r="A43" s="83"/>
      <c r="B43" s="83"/>
      <c r="C43" s="83"/>
      <c r="D43" s="83"/>
      <c r="E43" s="90"/>
      <c r="F43" s="83"/>
      <c r="G43" s="83"/>
      <c r="H43" s="83"/>
      <c r="I43" s="83"/>
      <c r="J43" s="83"/>
      <c r="K43" s="83"/>
      <c r="L43" s="83"/>
      <c r="M43" s="83"/>
    </row>
    <row r="44" spans="1:14" ht="15.75">
      <c r="A44" s="84" t="s">
        <v>112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1:14">
      <c r="A45" s="85" t="s">
        <v>110</v>
      </c>
      <c r="B45" s="25"/>
      <c r="C45" s="32">
        <v>8870.3150692462659</v>
      </c>
      <c r="D45" s="25"/>
      <c r="E45" s="32">
        <v>9445</v>
      </c>
      <c r="F45" s="25"/>
      <c r="G45" s="32">
        <v>8782.0158599376646</v>
      </c>
      <c r="H45" s="32"/>
      <c r="I45" s="32">
        <v>8482.4091953313364</v>
      </c>
      <c r="J45" s="32"/>
      <c r="K45" s="32">
        <v>8535.2069693664398</v>
      </c>
      <c r="L45" s="32"/>
      <c r="M45" s="32">
        <v>9385.3638082047091</v>
      </c>
      <c r="N45" s="92"/>
    </row>
    <row r="46" spans="1:14">
      <c r="A46" s="85" t="s">
        <v>111</v>
      </c>
      <c r="C46" s="32">
        <v>24823.137200796249</v>
      </c>
      <c r="E46" s="32">
        <v>28235</v>
      </c>
      <c r="G46" s="32">
        <v>29566.525377021106</v>
      </c>
      <c r="H46" s="32"/>
      <c r="I46" s="32">
        <v>39207.015425338985</v>
      </c>
      <c r="J46" s="32"/>
      <c r="K46" s="32">
        <v>41444.451742249512</v>
      </c>
      <c r="L46" s="32"/>
      <c r="M46" s="32">
        <v>41805.429183462511</v>
      </c>
      <c r="N46" s="92"/>
    </row>
    <row r="47" spans="1:14" ht="15.75">
      <c r="A47" s="84" t="s">
        <v>130</v>
      </c>
    </row>
  </sheetData>
  <mergeCells count="1">
    <mergeCell ref="A1:G1"/>
  </mergeCells>
  <phoneticPr fontId="27" type="noConversion"/>
  <hyperlinks>
    <hyperlink ref="A2" location="Содержание!A1" display="Обратно к содержанию" xr:uid="{5E434CCE-64D8-4B85-8C41-17E5BFC5DA74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0E387-80E1-41EC-A992-ECA35EC66387}">
  <dimension ref="A1:P26"/>
  <sheetViews>
    <sheetView zoomScale="85" zoomScaleNormal="85" workbookViewId="0">
      <selection activeCell="R35" sqref="R35"/>
    </sheetView>
  </sheetViews>
  <sheetFormatPr defaultColWidth="8.7109375" defaultRowHeight="12.75"/>
  <cols>
    <col min="1" max="1" width="43.85546875" style="2" customWidth="1"/>
    <col min="2" max="2" width="8.28515625" style="2" customWidth="1"/>
    <col min="3" max="3" width="13.7109375" style="2" customWidth="1"/>
    <col min="4" max="4" width="1.28515625" style="2" customWidth="1"/>
    <col min="5" max="5" width="13.7109375" style="2" customWidth="1"/>
    <col min="6" max="6" width="6.5703125" style="2" customWidth="1"/>
    <col min="7" max="7" width="14.140625" style="2" customWidth="1"/>
    <col min="8" max="8" width="12" style="2" customWidth="1"/>
    <col min="9" max="9" width="13.5703125" style="2" customWidth="1"/>
    <col min="10" max="10" width="12.5703125" style="2" customWidth="1"/>
    <col min="11" max="11" width="13.7109375" style="2" customWidth="1"/>
    <col min="12" max="12" width="14.7109375" style="2" customWidth="1"/>
    <col min="13" max="13" width="12.140625" style="2" bestFit="1" customWidth="1"/>
    <col min="14" max="16" width="12.140625" style="2" customWidth="1"/>
    <col min="17" max="17" width="3.85546875" style="2" customWidth="1"/>
    <col min="18" max="16384" width="8.7109375" style="2"/>
  </cols>
  <sheetData>
    <row r="1" spans="1:16" ht="14.45" customHeight="1">
      <c r="A1" s="128" t="s">
        <v>149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06"/>
      <c r="O1" s="114"/>
      <c r="P1" s="122"/>
    </row>
    <row r="2" spans="1:16">
      <c r="A2" s="109" t="s">
        <v>82</v>
      </c>
      <c r="B2" s="109"/>
      <c r="C2" s="109"/>
      <c r="D2" s="109"/>
      <c r="E2" s="109"/>
      <c r="F2" s="109"/>
    </row>
    <row r="3" spans="1:16">
      <c r="A3" s="104" t="s">
        <v>128</v>
      </c>
      <c r="B3" s="104"/>
      <c r="C3" s="104"/>
      <c r="D3" s="104"/>
      <c r="E3" s="104"/>
      <c r="F3" s="104"/>
      <c r="H3" s="93"/>
      <c r="I3" s="93"/>
      <c r="J3" s="93"/>
      <c r="K3" s="93"/>
      <c r="L3" s="93"/>
      <c r="M3" s="93"/>
      <c r="N3" s="93"/>
      <c r="O3" s="93"/>
      <c r="P3" s="93"/>
    </row>
    <row r="4" spans="1:16">
      <c r="A4" s="16"/>
      <c r="B4" s="16"/>
      <c r="C4" s="5" t="s">
        <v>146</v>
      </c>
      <c r="D4" s="110"/>
      <c r="E4" s="5" t="s">
        <v>148</v>
      </c>
      <c r="F4" s="16"/>
      <c r="G4" s="5" t="s">
        <v>132</v>
      </c>
      <c r="H4" s="5" t="s">
        <v>133</v>
      </c>
      <c r="I4" s="5" t="s">
        <v>134</v>
      </c>
      <c r="J4" s="5" t="s">
        <v>135</v>
      </c>
      <c r="K4" s="5" t="s">
        <v>136</v>
      </c>
      <c r="L4" s="5" t="s">
        <v>137</v>
      </c>
      <c r="M4" s="5" t="s">
        <v>116</v>
      </c>
      <c r="N4" s="5" t="s">
        <v>141</v>
      </c>
      <c r="O4" s="5" t="s">
        <v>157</v>
      </c>
      <c r="P4" s="5" t="s">
        <v>159</v>
      </c>
    </row>
    <row r="5" spans="1:16">
      <c r="A5" s="17"/>
      <c r="B5" s="17"/>
      <c r="C5" s="17"/>
      <c r="D5" s="17"/>
      <c r="E5" s="17"/>
      <c r="F5" s="17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>
      <c r="A6" s="18" t="s">
        <v>27</v>
      </c>
      <c r="B6" s="18"/>
      <c r="C6" s="19">
        <v>798114</v>
      </c>
      <c r="D6" s="18"/>
      <c r="E6" s="19">
        <v>1094560</v>
      </c>
      <c r="F6" s="18"/>
      <c r="G6" s="19">
        <v>162899</v>
      </c>
      <c r="H6" s="19">
        <v>182059</v>
      </c>
      <c r="I6" s="19">
        <v>204232</v>
      </c>
      <c r="J6" s="19">
        <v>248924</v>
      </c>
      <c r="K6" s="19">
        <v>228314</v>
      </c>
      <c r="L6" s="19">
        <v>249315</v>
      </c>
      <c r="M6" s="19">
        <v>276786</v>
      </c>
      <c r="N6" s="19">
        <v>340145</v>
      </c>
      <c r="O6" s="19">
        <v>306502</v>
      </c>
      <c r="P6" s="19">
        <v>332524</v>
      </c>
    </row>
    <row r="7" spans="1:16">
      <c r="A7" s="18" t="s">
        <v>28</v>
      </c>
      <c r="B7" s="18"/>
      <c r="C7" s="19">
        <v>-734236</v>
      </c>
      <c r="D7" s="18"/>
      <c r="E7" s="19">
        <v>-1043014</v>
      </c>
      <c r="F7" s="18"/>
      <c r="G7" s="19">
        <v>-155134</v>
      </c>
      <c r="H7" s="19">
        <v>-162667</v>
      </c>
      <c r="I7" s="19">
        <v>-181925</v>
      </c>
      <c r="J7" s="19">
        <v>-234510</v>
      </c>
      <c r="K7" s="19">
        <v>-203172</v>
      </c>
      <c r="L7" s="19">
        <v>-264580</v>
      </c>
      <c r="M7" s="19">
        <v>-251370</v>
      </c>
      <c r="N7" s="19">
        <v>-323892</v>
      </c>
      <c r="O7" s="19">
        <v>-286953</v>
      </c>
      <c r="P7" s="19">
        <v>-291419</v>
      </c>
    </row>
    <row r="8" spans="1:16">
      <c r="A8" s="20" t="s">
        <v>29</v>
      </c>
      <c r="B8" s="20"/>
      <c r="C8" s="86">
        <v>63878</v>
      </c>
      <c r="D8" s="20"/>
      <c r="E8" s="86">
        <v>51546</v>
      </c>
      <c r="F8" s="20"/>
      <c r="G8" s="86">
        <v>7765</v>
      </c>
      <c r="H8" s="86">
        <v>19392</v>
      </c>
      <c r="I8" s="86">
        <v>22307</v>
      </c>
      <c r="J8" s="86">
        <v>14414</v>
      </c>
      <c r="K8" s="86">
        <v>25142</v>
      </c>
      <c r="L8" s="86">
        <v>-15265</v>
      </c>
      <c r="M8" s="86">
        <v>25416</v>
      </c>
      <c r="N8" s="86">
        <v>16253</v>
      </c>
      <c r="O8" s="86">
        <v>19549</v>
      </c>
      <c r="P8" s="86">
        <f>SUM(P6:P7)</f>
        <v>41105</v>
      </c>
    </row>
    <row r="9" spans="1:16">
      <c r="A9" s="21" t="s">
        <v>30</v>
      </c>
      <c r="B9" s="21"/>
      <c r="C9" s="19">
        <v>6855</v>
      </c>
      <c r="D9" s="21"/>
      <c r="E9" s="19">
        <v>11379</v>
      </c>
      <c r="F9" s="21"/>
      <c r="G9" s="19">
        <v>1521</v>
      </c>
      <c r="H9" s="19">
        <v>1476</v>
      </c>
      <c r="I9" s="19">
        <v>1761</v>
      </c>
      <c r="J9" s="19">
        <v>2097</v>
      </c>
      <c r="K9" s="19">
        <v>1968</v>
      </c>
      <c r="L9" s="19">
        <v>2218</v>
      </c>
      <c r="M9" s="19">
        <v>2677</v>
      </c>
      <c r="N9" s="19">
        <v>4516</v>
      </c>
      <c r="O9" s="19">
        <v>5991</v>
      </c>
      <c r="P9" s="19">
        <v>3640</v>
      </c>
    </row>
    <row r="10" spans="1:16">
      <c r="A10" s="21" t="s">
        <v>31</v>
      </c>
      <c r="B10" s="21"/>
      <c r="C10" s="19">
        <v>-16529</v>
      </c>
      <c r="D10" s="21"/>
      <c r="E10" s="19">
        <v>-35288</v>
      </c>
      <c r="F10" s="21"/>
      <c r="G10" s="19">
        <v>-2689</v>
      </c>
      <c r="H10" s="19">
        <v>-3360</v>
      </c>
      <c r="I10" s="19">
        <v>-5049</v>
      </c>
      <c r="J10" s="19">
        <v>-5431</v>
      </c>
      <c r="K10" s="19">
        <v>-7949</v>
      </c>
      <c r="L10" s="19">
        <v>-7905</v>
      </c>
      <c r="M10" s="19">
        <v>-7906</v>
      </c>
      <c r="N10" s="19">
        <v>-11528</v>
      </c>
      <c r="O10" s="19">
        <v>-16278</v>
      </c>
      <c r="P10" s="19">
        <v>-16152</v>
      </c>
    </row>
    <row r="11" spans="1:16">
      <c r="A11" s="18" t="s">
        <v>32</v>
      </c>
      <c r="B11" s="18"/>
      <c r="C11" s="19">
        <v>21704</v>
      </c>
      <c r="D11" s="18"/>
      <c r="E11" s="19">
        <v>-1767</v>
      </c>
      <c r="F11" s="18"/>
      <c r="G11" s="19">
        <v>7480</v>
      </c>
      <c r="H11" s="19">
        <v>9568</v>
      </c>
      <c r="I11" s="19">
        <v>8603</v>
      </c>
      <c r="J11" s="19">
        <v>-3947</v>
      </c>
      <c r="K11" s="19">
        <v>1545</v>
      </c>
      <c r="L11" s="19">
        <v>-4467</v>
      </c>
      <c r="M11" s="19">
        <v>-933</v>
      </c>
      <c r="N11" s="19">
        <v>2087</v>
      </c>
      <c r="O11" s="19">
        <v>-9134</v>
      </c>
      <c r="P11" s="19">
        <v>-3812</v>
      </c>
    </row>
    <row r="12" spans="1:16">
      <c r="A12" s="20" t="s">
        <v>33</v>
      </c>
      <c r="B12" s="20"/>
      <c r="C12" s="86">
        <v>75908</v>
      </c>
      <c r="D12" s="20"/>
      <c r="E12" s="86">
        <v>25870</v>
      </c>
      <c r="F12" s="20"/>
      <c r="G12" s="86">
        <v>14077</v>
      </c>
      <c r="H12" s="86">
        <v>27076</v>
      </c>
      <c r="I12" s="86">
        <v>27622</v>
      </c>
      <c r="J12" s="86">
        <v>7133</v>
      </c>
      <c r="K12" s="86">
        <v>20706</v>
      </c>
      <c r="L12" s="86">
        <v>-25419</v>
      </c>
      <c r="M12" s="86">
        <v>19254</v>
      </c>
      <c r="N12" s="86">
        <v>11328</v>
      </c>
      <c r="O12" s="86">
        <v>128</v>
      </c>
      <c r="P12" s="86">
        <f>SUM(P8:P11)</f>
        <v>24781</v>
      </c>
    </row>
    <row r="13" spans="1:16">
      <c r="A13" s="18" t="s">
        <v>142</v>
      </c>
      <c r="B13" s="18"/>
      <c r="C13" s="19">
        <v>-20303</v>
      </c>
      <c r="D13" s="18"/>
      <c r="E13" s="19">
        <v>-14402</v>
      </c>
      <c r="F13" s="18"/>
      <c r="G13" s="19">
        <v>-1873</v>
      </c>
      <c r="H13" s="19">
        <v>-4611</v>
      </c>
      <c r="I13" s="19">
        <v>-7422</v>
      </c>
      <c r="J13" s="19">
        <v>-6397</v>
      </c>
      <c r="K13" s="19">
        <v>-631</v>
      </c>
      <c r="L13" s="19">
        <v>-6335</v>
      </c>
      <c r="M13" s="19">
        <v>-11635</v>
      </c>
      <c r="N13" s="19">
        <v>4200</v>
      </c>
      <c r="O13" s="19">
        <v>-10934</v>
      </c>
      <c r="P13" s="19">
        <v>-8556</v>
      </c>
    </row>
    <row r="14" spans="1:16">
      <c r="A14" s="22" t="s">
        <v>34</v>
      </c>
      <c r="B14" s="22"/>
      <c r="C14" s="86">
        <v>55605</v>
      </c>
      <c r="D14" s="22"/>
      <c r="E14" s="86">
        <v>11468</v>
      </c>
      <c r="F14" s="22"/>
      <c r="G14" s="86">
        <v>12204</v>
      </c>
      <c r="H14" s="86">
        <v>22465</v>
      </c>
      <c r="I14" s="86">
        <v>20200</v>
      </c>
      <c r="J14" s="86">
        <v>736</v>
      </c>
      <c r="K14" s="86">
        <v>20075</v>
      </c>
      <c r="L14" s="86">
        <v>-31754</v>
      </c>
      <c r="M14" s="86">
        <v>7619</v>
      </c>
      <c r="N14" s="86">
        <v>15528</v>
      </c>
      <c r="O14" s="86">
        <v>-10806</v>
      </c>
      <c r="P14" s="86">
        <f>SUM(P12:P13)</f>
        <v>16225</v>
      </c>
    </row>
    <row r="15" spans="1:16" ht="25.5">
      <c r="A15" s="23" t="s">
        <v>35</v>
      </c>
      <c r="B15" s="23"/>
      <c r="C15" s="19">
        <v>-1905</v>
      </c>
      <c r="D15" s="23"/>
      <c r="E15" s="19">
        <v>0</v>
      </c>
      <c r="F15" s="23"/>
      <c r="G15" s="19">
        <v>-1492</v>
      </c>
      <c r="H15" s="19">
        <v>-413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6" ht="26.25" thickBot="1">
      <c r="A16" s="24" t="s">
        <v>36</v>
      </c>
      <c r="B16" s="24"/>
      <c r="C16" s="87">
        <v>53700</v>
      </c>
      <c r="D16" s="24"/>
      <c r="E16" s="87">
        <v>11468</v>
      </c>
      <c r="F16" s="24"/>
      <c r="G16" s="87">
        <v>10712</v>
      </c>
      <c r="H16" s="87">
        <v>22052</v>
      </c>
      <c r="I16" s="87">
        <v>20200</v>
      </c>
      <c r="J16" s="87">
        <v>736</v>
      </c>
      <c r="K16" s="87">
        <v>20075</v>
      </c>
      <c r="L16" s="87">
        <v>-31754</v>
      </c>
      <c r="M16" s="87">
        <v>7619</v>
      </c>
      <c r="N16" s="87">
        <v>15528</v>
      </c>
      <c r="O16" s="87">
        <v>-10806</v>
      </c>
      <c r="P16" s="87">
        <f>SUM(P14:P15)</f>
        <v>16225</v>
      </c>
    </row>
    <row r="17" spans="1:16" ht="13.5" thickTop="1">
      <c r="A17" s="23" t="s">
        <v>122</v>
      </c>
      <c r="B17" s="23"/>
      <c r="F17" s="23"/>
      <c r="G17" s="98"/>
      <c r="H17" s="98"/>
      <c r="I17" s="98"/>
      <c r="J17" s="98"/>
      <c r="K17" s="98"/>
      <c r="L17" s="98"/>
      <c r="M17" s="98"/>
      <c r="N17" s="98"/>
      <c r="O17" s="98"/>
      <c r="P17" s="98"/>
    </row>
    <row r="18" spans="1:16">
      <c r="A18" s="23" t="s">
        <v>123</v>
      </c>
      <c r="B18" s="23"/>
      <c r="C18" s="103" t="s">
        <v>165</v>
      </c>
      <c r="D18" s="23"/>
      <c r="E18" s="103">
        <v>30.47</v>
      </c>
      <c r="F18" s="23"/>
      <c r="G18" s="102" t="s">
        <v>165</v>
      </c>
      <c r="H18" s="102" t="s">
        <v>165</v>
      </c>
      <c r="I18" s="102" t="s">
        <v>165</v>
      </c>
      <c r="J18" s="102" t="s">
        <v>165</v>
      </c>
      <c r="K18" s="102">
        <v>52.9</v>
      </c>
      <c r="L18" s="102">
        <v>-86.158056796360654</v>
      </c>
      <c r="M18" s="103">
        <v>20.09</v>
      </c>
      <c r="N18" s="103">
        <v>41.05</v>
      </c>
      <c r="O18" s="103">
        <v>-28.635840323478092</v>
      </c>
      <c r="P18" s="103">
        <v>42.75340904315425</v>
      </c>
    </row>
    <row r="19" spans="1:16">
      <c r="A19" s="23" t="s">
        <v>124</v>
      </c>
      <c r="B19" s="23"/>
      <c r="C19" s="103" t="s">
        <v>165</v>
      </c>
      <c r="D19" s="23"/>
      <c r="E19" s="103">
        <v>30.11</v>
      </c>
      <c r="F19" s="23"/>
      <c r="G19" s="102" t="s">
        <v>165</v>
      </c>
      <c r="H19" s="102" t="s">
        <v>165</v>
      </c>
      <c r="I19" s="102" t="s">
        <v>165</v>
      </c>
      <c r="J19" s="102" t="s">
        <v>165</v>
      </c>
      <c r="K19" s="102">
        <v>52.9</v>
      </c>
      <c r="L19" s="102">
        <v>-86.158056796360654</v>
      </c>
      <c r="M19" s="103">
        <v>19.78</v>
      </c>
      <c r="N19" s="103">
        <v>40.18</v>
      </c>
      <c r="O19" s="103">
        <v>-28.635840323478092</v>
      </c>
      <c r="P19" s="103">
        <v>41.064897894302739</v>
      </c>
    </row>
    <row r="20" spans="1:16" ht="38.25">
      <c r="A20" s="23" t="s">
        <v>125</v>
      </c>
      <c r="B20" s="23"/>
      <c r="F20" s="23"/>
      <c r="G20" s="99"/>
      <c r="H20" s="99"/>
      <c r="I20" s="99"/>
      <c r="J20" s="99"/>
      <c r="K20" s="99"/>
      <c r="L20" s="99"/>
      <c r="M20" s="99"/>
      <c r="N20" s="99"/>
      <c r="O20" s="99"/>
      <c r="P20" s="99"/>
    </row>
    <row r="21" spans="1:16">
      <c r="A21" s="23" t="s">
        <v>126</v>
      </c>
      <c r="B21" s="23"/>
      <c r="C21" s="99" t="s">
        <v>165</v>
      </c>
      <c r="D21" s="23"/>
      <c r="E21" s="99">
        <v>376384537</v>
      </c>
      <c r="F21" s="23"/>
      <c r="G21" s="99" t="s">
        <v>165</v>
      </c>
      <c r="H21" s="99" t="s">
        <v>165</v>
      </c>
      <c r="I21" s="99" t="s">
        <v>165</v>
      </c>
      <c r="J21" s="99" t="s">
        <v>165</v>
      </c>
      <c r="K21" s="99">
        <v>379453795</v>
      </c>
      <c r="L21" s="99">
        <v>368555201.69230771</v>
      </c>
      <c r="M21" s="99">
        <v>379189189</v>
      </c>
      <c r="N21" s="99">
        <v>378288224</v>
      </c>
      <c r="O21" s="99">
        <v>377369753.35555553</v>
      </c>
      <c r="P21" s="99">
        <v>379501900.85714287</v>
      </c>
    </row>
    <row r="22" spans="1:16">
      <c r="A22" s="23" t="s">
        <v>127</v>
      </c>
      <c r="B22" s="23"/>
      <c r="C22" s="99" t="s">
        <v>165</v>
      </c>
      <c r="D22" s="23"/>
      <c r="E22" s="99">
        <v>380857923</v>
      </c>
      <c r="F22" s="23"/>
      <c r="G22" s="99" t="s">
        <v>165</v>
      </c>
      <c r="H22" s="99" t="s">
        <v>165</v>
      </c>
      <c r="I22" s="99" t="s">
        <v>165</v>
      </c>
      <c r="J22" s="99" t="s">
        <v>165</v>
      </c>
      <c r="K22" s="99">
        <v>379453795</v>
      </c>
      <c r="L22" s="99">
        <v>368555201.69230771</v>
      </c>
      <c r="M22" s="99">
        <v>385175591</v>
      </c>
      <c r="N22" s="99">
        <v>386435796</v>
      </c>
      <c r="O22" s="99">
        <v>377369753.35555553</v>
      </c>
      <c r="P22" s="99">
        <v>395106303.24131465</v>
      </c>
    </row>
    <row r="23" spans="1:16">
      <c r="A23" s="100"/>
      <c r="B23" s="100"/>
      <c r="C23" s="23"/>
      <c r="D23" s="23"/>
      <c r="E23" s="23"/>
      <c r="F23" s="100"/>
      <c r="H23" s="92"/>
      <c r="I23" s="92"/>
      <c r="J23" s="92"/>
      <c r="K23" s="92"/>
      <c r="L23" s="92"/>
      <c r="M23" s="92"/>
      <c r="N23" s="92"/>
      <c r="O23" s="92"/>
      <c r="P23" s="92"/>
    </row>
    <row r="24" spans="1:16" ht="15.75">
      <c r="A24" s="84" t="s">
        <v>140</v>
      </c>
      <c r="B24" s="84"/>
      <c r="C24" s="84"/>
      <c r="D24" s="84"/>
      <c r="E24" s="84"/>
      <c r="F24" s="84"/>
    </row>
    <row r="25" spans="1:16" ht="15.75">
      <c r="A25" s="84" t="s">
        <v>153</v>
      </c>
      <c r="B25" s="84"/>
      <c r="C25" s="84"/>
      <c r="D25" s="84"/>
      <c r="E25" s="84"/>
      <c r="F25" s="84"/>
    </row>
    <row r="26" spans="1:16">
      <c r="A26" s="84"/>
      <c r="B26" s="84"/>
      <c r="C26" s="84"/>
      <c r="D26" s="84"/>
      <c r="E26" s="84"/>
      <c r="F26" s="84"/>
    </row>
  </sheetData>
  <mergeCells count="1">
    <mergeCell ref="A1:M1"/>
  </mergeCells>
  <phoneticPr fontId="27" type="noConversion"/>
  <hyperlinks>
    <hyperlink ref="A2" location="Содержание!A1" display="Обратно к содержанию" xr:uid="{22D2B11C-A663-4224-8361-7F3492BA0569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0BBF1-E36F-417E-980C-613B8BDCA0EC}">
  <dimension ref="A1:P58"/>
  <sheetViews>
    <sheetView zoomScale="85" zoomScaleNormal="85" workbookViewId="0">
      <selection activeCell="R35" sqref="R35"/>
    </sheetView>
  </sheetViews>
  <sheetFormatPr defaultColWidth="8.7109375" defaultRowHeight="12.75"/>
  <cols>
    <col min="1" max="1" width="53.140625" style="2" customWidth="1"/>
    <col min="2" max="2" width="11.5703125" style="2" customWidth="1"/>
    <col min="3" max="3" width="16.42578125" style="2" customWidth="1"/>
    <col min="4" max="4" width="2.140625" style="2" customWidth="1"/>
    <col min="5" max="5" width="16.42578125" style="2" customWidth="1"/>
    <col min="6" max="6" width="7.5703125" style="2" customWidth="1"/>
    <col min="7" max="8" width="13.28515625" style="2" customWidth="1"/>
    <col min="9" max="9" width="14.28515625" style="2" customWidth="1"/>
    <col min="10" max="10" width="12.5703125" style="2" customWidth="1"/>
    <col min="11" max="11" width="12.42578125" style="2" customWidth="1"/>
    <col min="12" max="12" width="13.5703125" style="2" customWidth="1"/>
    <col min="13" max="16" width="10.42578125" style="2" customWidth="1"/>
    <col min="17" max="16384" width="8.7109375" style="2"/>
  </cols>
  <sheetData>
    <row r="1" spans="1:16" ht="14.45" customHeight="1">
      <c r="A1" s="128" t="s">
        <v>150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07"/>
      <c r="O1" s="115"/>
      <c r="P1" s="122"/>
    </row>
    <row r="2" spans="1:16" ht="18.600000000000001" customHeight="1">
      <c r="A2" s="109" t="s">
        <v>82</v>
      </c>
      <c r="B2" s="109"/>
      <c r="C2" s="109"/>
      <c r="D2" s="109"/>
      <c r="E2" s="109"/>
      <c r="F2" s="109"/>
      <c r="G2" s="3"/>
      <c r="H2" s="3"/>
      <c r="I2" s="3"/>
      <c r="J2" s="3"/>
      <c r="K2" s="3"/>
      <c r="L2" s="3"/>
    </row>
    <row r="3" spans="1:16" ht="13.5" customHeight="1">
      <c r="A3" s="104" t="s">
        <v>128</v>
      </c>
      <c r="B3" s="104"/>
      <c r="C3" s="104"/>
      <c r="D3" s="104"/>
      <c r="E3" s="104"/>
      <c r="F3" s="104"/>
      <c r="I3" s="3"/>
      <c r="J3" s="3"/>
      <c r="K3" s="3"/>
      <c r="L3" s="3"/>
    </row>
    <row r="4" spans="1:16" ht="30.95" customHeight="1">
      <c r="A4" s="4"/>
      <c r="B4" s="4"/>
      <c r="C4" s="5" t="s">
        <v>146</v>
      </c>
      <c r="D4" s="110"/>
      <c r="E4" s="5" t="s">
        <v>148</v>
      </c>
      <c r="F4" s="4"/>
      <c r="G4" s="5" t="s">
        <v>132</v>
      </c>
      <c r="H4" s="5" t="s">
        <v>133</v>
      </c>
      <c r="I4" s="5" t="s">
        <v>134</v>
      </c>
      <c r="J4" s="5" t="s">
        <v>135</v>
      </c>
      <c r="K4" s="5" t="s">
        <v>136</v>
      </c>
      <c r="L4" s="5" t="s">
        <v>137</v>
      </c>
      <c r="M4" s="5" t="s">
        <v>116</v>
      </c>
      <c r="N4" s="5" t="s">
        <v>141</v>
      </c>
      <c r="O4" s="5" t="s">
        <v>157</v>
      </c>
      <c r="P4" s="5" t="s">
        <v>159</v>
      </c>
    </row>
    <row r="5" spans="1:16">
      <c r="A5" s="6"/>
      <c r="B5" s="6"/>
      <c r="C5" s="6"/>
      <c r="D5" s="6"/>
      <c r="E5" s="6"/>
      <c r="F5" s="6"/>
      <c r="G5" s="89"/>
      <c r="H5" s="89"/>
      <c r="I5" s="89"/>
      <c r="J5" s="89"/>
      <c r="K5" s="89"/>
      <c r="L5" s="89"/>
      <c r="M5" s="89"/>
      <c r="N5" s="89"/>
      <c r="O5" s="89"/>
      <c r="P5" s="89"/>
    </row>
    <row r="6" spans="1:16" ht="25.5">
      <c r="A6" s="7" t="s">
        <v>37</v>
      </c>
      <c r="B6" s="7"/>
      <c r="C6" s="7"/>
      <c r="D6" s="7"/>
      <c r="E6" s="7"/>
      <c r="F6" s="7"/>
      <c r="G6" s="89"/>
      <c r="H6" s="89"/>
      <c r="I6" s="89"/>
      <c r="J6" s="89"/>
      <c r="K6" s="89"/>
      <c r="L6" s="89"/>
    </row>
    <row r="7" spans="1:16">
      <c r="A7" s="8" t="s">
        <v>38</v>
      </c>
      <c r="B7" s="8"/>
      <c r="C7" s="9">
        <v>55605</v>
      </c>
      <c r="D7" s="8"/>
      <c r="E7" s="9">
        <v>11468</v>
      </c>
      <c r="F7" s="8"/>
      <c r="G7" s="9">
        <v>12204</v>
      </c>
      <c r="H7" s="9">
        <v>22465</v>
      </c>
      <c r="I7" s="9">
        <v>20200</v>
      </c>
      <c r="J7" s="9">
        <v>736</v>
      </c>
      <c r="K7" s="9">
        <v>20075</v>
      </c>
      <c r="L7" s="9">
        <v>-31754</v>
      </c>
      <c r="M7" s="9">
        <v>7619</v>
      </c>
      <c r="N7" s="9">
        <v>15528</v>
      </c>
      <c r="O7" s="9">
        <v>-10806</v>
      </c>
      <c r="P7" s="9">
        <v>16225</v>
      </c>
    </row>
    <row r="8" spans="1:16" ht="38.25">
      <c r="A8" s="10" t="s">
        <v>39</v>
      </c>
      <c r="B8" s="10"/>
      <c r="C8" s="9"/>
      <c r="D8" s="10"/>
      <c r="E8" s="9"/>
      <c r="F8" s="10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>
      <c r="A9" s="11" t="s">
        <v>40</v>
      </c>
      <c r="B9" s="11"/>
      <c r="C9" s="9">
        <v>58485</v>
      </c>
      <c r="D9" s="11"/>
      <c r="E9" s="9">
        <v>76888</v>
      </c>
      <c r="F9" s="11"/>
      <c r="G9" s="9">
        <v>13119</v>
      </c>
      <c r="H9" s="9">
        <v>14036</v>
      </c>
      <c r="I9" s="9">
        <v>15243</v>
      </c>
      <c r="J9" s="9">
        <v>16087</v>
      </c>
      <c r="K9" s="9">
        <v>16784</v>
      </c>
      <c r="L9" s="9">
        <v>18202</v>
      </c>
      <c r="M9" s="9">
        <v>19148</v>
      </c>
      <c r="N9" s="9">
        <v>22754</v>
      </c>
      <c r="O9" s="9">
        <v>22527</v>
      </c>
      <c r="P9" s="9">
        <v>23251</v>
      </c>
    </row>
    <row r="10" spans="1:16">
      <c r="A10" s="11" t="s">
        <v>41</v>
      </c>
      <c r="B10" s="11"/>
      <c r="C10" s="9">
        <v>2675</v>
      </c>
      <c r="D10" s="11"/>
      <c r="E10" s="9">
        <v>81245</v>
      </c>
      <c r="F10" s="11"/>
      <c r="G10" s="9">
        <v>811</v>
      </c>
      <c r="H10" s="9">
        <v>905</v>
      </c>
      <c r="I10" s="9">
        <v>908</v>
      </c>
      <c r="J10" s="9">
        <v>51</v>
      </c>
      <c r="K10" s="9">
        <v>47</v>
      </c>
      <c r="L10" s="9">
        <v>49261</v>
      </c>
      <c r="M10" s="9">
        <v>15557</v>
      </c>
      <c r="N10" s="9">
        <v>16380</v>
      </c>
      <c r="O10" s="9">
        <v>15903</v>
      </c>
      <c r="P10" s="9">
        <v>10154</v>
      </c>
    </row>
    <row r="11" spans="1:16">
      <c r="A11" s="11" t="s">
        <v>42</v>
      </c>
      <c r="B11" s="11"/>
      <c r="C11" s="9">
        <v>20303</v>
      </c>
      <c r="D11" s="11"/>
      <c r="E11" s="9">
        <v>14402</v>
      </c>
      <c r="F11" s="11"/>
      <c r="G11" s="9">
        <v>1873</v>
      </c>
      <c r="H11" s="9">
        <v>4611</v>
      </c>
      <c r="I11" s="9">
        <v>7422</v>
      </c>
      <c r="J11" s="9">
        <v>6397</v>
      </c>
      <c r="K11" s="9">
        <v>631</v>
      </c>
      <c r="L11" s="9">
        <v>6335</v>
      </c>
      <c r="M11" s="9">
        <v>11635</v>
      </c>
      <c r="N11" s="9">
        <v>-4200</v>
      </c>
      <c r="O11" s="9">
        <v>10934</v>
      </c>
      <c r="P11" s="9">
        <v>8556</v>
      </c>
    </row>
    <row r="12" spans="1:16">
      <c r="A12" s="11" t="s">
        <v>43</v>
      </c>
      <c r="B12" s="11"/>
      <c r="C12" s="9">
        <v>-25393</v>
      </c>
      <c r="D12" s="11"/>
      <c r="E12" s="9">
        <v>-2465</v>
      </c>
      <c r="F12" s="11"/>
      <c r="G12" s="9">
        <v>-7552</v>
      </c>
      <c r="H12" s="9">
        <v>-9457</v>
      </c>
      <c r="I12" s="9">
        <v>-9264</v>
      </c>
      <c r="J12" s="9">
        <v>880</v>
      </c>
      <c r="K12" s="9">
        <v>-824</v>
      </c>
      <c r="L12" s="9">
        <v>1831</v>
      </c>
      <c r="M12" s="9">
        <v>112</v>
      </c>
      <c r="N12" s="9">
        <v>-3584</v>
      </c>
      <c r="O12" s="9">
        <v>8119</v>
      </c>
      <c r="P12" s="9">
        <v>-1728</v>
      </c>
    </row>
    <row r="13" spans="1:16">
      <c r="A13" s="124" t="s">
        <v>163</v>
      </c>
      <c r="B13" s="124"/>
      <c r="C13" s="125">
        <v>5595</v>
      </c>
      <c r="D13" s="124"/>
      <c r="E13" s="125">
        <v>11535</v>
      </c>
      <c r="F13" s="124"/>
      <c r="G13" s="125">
        <v>4907</v>
      </c>
      <c r="H13" s="125">
        <v>-108</v>
      </c>
      <c r="I13" s="125">
        <v>7306</v>
      </c>
      <c r="J13" s="125">
        <v>-6509</v>
      </c>
      <c r="K13" s="125">
        <v>6105</v>
      </c>
      <c r="L13" s="9">
        <v>-620</v>
      </c>
      <c r="M13" s="125">
        <v>6304</v>
      </c>
      <c r="N13" s="125">
        <v>-2393</v>
      </c>
      <c r="O13" s="125">
        <v>3050</v>
      </c>
      <c r="P13" s="9">
        <v>1734</v>
      </c>
    </row>
    <row r="14" spans="1:16">
      <c r="A14" s="11" t="s">
        <v>44</v>
      </c>
      <c r="B14" s="11"/>
      <c r="C14" s="9">
        <v>7539</v>
      </c>
      <c r="D14" s="11"/>
      <c r="E14" s="9">
        <v>0</v>
      </c>
      <c r="F14" s="11"/>
      <c r="G14" s="9">
        <v>0</v>
      </c>
      <c r="H14" s="9">
        <v>1199</v>
      </c>
      <c r="I14" s="9">
        <v>0</v>
      </c>
      <c r="J14" s="9">
        <v>6340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</row>
    <row r="15" spans="1:16">
      <c r="A15" s="11" t="s">
        <v>45</v>
      </c>
      <c r="B15" s="11"/>
      <c r="C15" s="9">
        <v>5948</v>
      </c>
      <c r="D15" s="11"/>
      <c r="E15" s="9">
        <v>21242</v>
      </c>
      <c r="F15" s="11"/>
      <c r="G15" s="9">
        <v>1718</v>
      </c>
      <c r="H15" s="9">
        <v>535</v>
      </c>
      <c r="I15" s="9">
        <v>1325</v>
      </c>
      <c r="J15" s="9">
        <v>2370</v>
      </c>
      <c r="K15" s="9">
        <v>2829</v>
      </c>
      <c r="L15" s="9">
        <v>2697</v>
      </c>
      <c r="M15" s="9">
        <v>7617</v>
      </c>
      <c r="N15" s="9">
        <v>8099</v>
      </c>
      <c r="O15" s="9">
        <v>6546</v>
      </c>
      <c r="P15" s="9">
        <v>7032</v>
      </c>
    </row>
    <row r="16" spans="1:16">
      <c r="A16" s="11" t="s">
        <v>46</v>
      </c>
      <c r="B16" s="11"/>
      <c r="C16" s="9">
        <v>-6855</v>
      </c>
      <c r="D16" s="11"/>
      <c r="E16" s="9">
        <v>-11379</v>
      </c>
      <c r="F16" s="11"/>
      <c r="G16" s="9">
        <v>-1521</v>
      </c>
      <c r="H16" s="9">
        <v>-1476</v>
      </c>
      <c r="I16" s="9">
        <v>-1761</v>
      </c>
      <c r="J16" s="9">
        <v>-2097</v>
      </c>
      <c r="K16" s="9">
        <v>-1968</v>
      </c>
      <c r="L16" s="9">
        <v>-2218</v>
      </c>
      <c r="M16" s="9">
        <v>-2677</v>
      </c>
      <c r="N16" s="9">
        <v>-4516</v>
      </c>
      <c r="O16" s="9">
        <v>-5991</v>
      </c>
      <c r="P16" s="9">
        <v>-3640</v>
      </c>
    </row>
    <row r="17" spans="1:16">
      <c r="A17" s="11" t="s">
        <v>47</v>
      </c>
      <c r="B17" s="11"/>
      <c r="C17" s="9">
        <v>16529</v>
      </c>
      <c r="D17" s="11"/>
      <c r="E17" s="9">
        <v>35288</v>
      </c>
      <c r="F17" s="11"/>
      <c r="G17" s="9">
        <v>2689</v>
      </c>
      <c r="H17" s="9">
        <v>3360</v>
      </c>
      <c r="I17" s="9">
        <v>5049</v>
      </c>
      <c r="J17" s="9">
        <v>5431</v>
      </c>
      <c r="K17" s="9">
        <v>7949</v>
      </c>
      <c r="L17" s="9">
        <v>7905</v>
      </c>
      <c r="M17" s="9">
        <v>7906</v>
      </c>
      <c r="N17" s="9">
        <v>11528</v>
      </c>
      <c r="O17" s="9">
        <v>16278</v>
      </c>
      <c r="P17" s="9">
        <v>16152</v>
      </c>
    </row>
    <row r="18" spans="1:16">
      <c r="A18" s="11" t="s">
        <v>48</v>
      </c>
      <c r="B18" s="11"/>
      <c r="C18" s="9">
        <v>3565</v>
      </c>
      <c r="D18" s="11"/>
      <c r="E18" s="9">
        <v>-7886</v>
      </c>
      <c r="F18" s="11"/>
      <c r="G18" s="9">
        <v>-1356</v>
      </c>
      <c r="H18" s="9">
        <v>289</v>
      </c>
      <c r="I18" s="9">
        <v>456</v>
      </c>
      <c r="J18" s="9">
        <v>4176</v>
      </c>
      <c r="K18" s="9">
        <v>-1021</v>
      </c>
      <c r="L18" s="9">
        <v>-167</v>
      </c>
      <c r="M18" s="9">
        <v>845</v>
      </c>
      <c r="N18" s="9">
        <v>-7543</v>
      </c>
      <c r="O18" s="9">
        <v>-3377</v>
      </c>
      <c r="P18" s="9">
        <v>-1604</v>
      </c>
    </row>
    <row r="19" spans="1:16">
      <c r="A19" s="13" t="s">
        <v>49</v>
      </c>
      <c r="B19" s="13"/>
      <c r="C19" s="9"/>
      <c r="D19" s="13"/>
      <c r="E19" s="9"/>
      <c r="F19" s="13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>
      <c r="A20" s="11" t="s">
        <v>50</v>
      </c>
      <c r="B20" s="11"/>
      <c r="C20" s="9">
        <v>-28671</v>
      </c>
      <c r="D20" s="11"/>
      <c r="E20" s="9">
        <v>-6236</v>
      </c>
      <c r="F20" s="11"/>
      <c r="G20" s="9">
        <v>-2568</v>
      </c>
      <c r="H20" s="9">
        <v>-4263</v>
      </c>
      <c r="I20" s="9">
        <v>-5034</v>
      </c>
      <c r="J20" s="9">
        <v>-16806</v>
      </c>
      <c r="K20" s="9">
        <v>4068</v>
      </c>
      <c r="L20" s="9">
        <v>-1739</v>
      </c>
      <c r="M20" s="9">
        <v>1404</v>
      </c>
      <c r="N20" s="9">
        <v>-9969</v>
      </c>
      <c r="O20" s="9">
        <v>3091</v>
      </c>
      <c r="P20" s="9">
        <v>-793</v>
      </c>
    </row>
    <row r="21" spans="1:16">
      <c r="A21" s="11" t="s">
        <v>51</v>
      </c>
      <c r="B21" s="11"/>
      <c r="C21" s="9">
        <v>759</v>
      </c>
      <c r="D21" s="11"/>
      <c r="E21" s="9">
        <v>-11621</v>
      </c>
      <c r="F21" s="11"/>
      <c r="G21" s="9">
        <v>448</v>
      </c>
      <c r="H21" s="9">
        <v>-869</v>
      </c>
      <c r="I21" s="9">
        <v>-4629</v>
      </c>
      <c r="J21" s="9">
        <v>5809</v>
      </c>
      <c r="K21" s="9">
        <v>-2384</v>
      </c>
      <c r="L21" s="9">
        <v>453</v>
      </c>
      <c r="M21" s="9">
        <v>-6716</v>
      </c>
      <c r="N21" s="9">
        <v>-2974</v>
      </c>
      <c r="O21" s="9">
        <v>-3216</v>
      </c>
      <c r="P21" s="9">
        <v>3531</v>
      </c>
    </row>
    <row r="22" spans="1:16" ht="25.5">
      <c r="A22" s="111" t="s">
        <v>164</v>
      </c>
      <c r="B22" s="111"/>
      <c r="C22" s="9">
        <v>58399</v>
      </c>
      <c r="D22" s="111"/>
      <c r="E22" s="9">
        <v>63252</v>
      </c>
      <c r="F22" s="111"/>
      <c r="G22" s="9">
        <v>7148</v>
      </c>
      <c r="H22" s="9">
        <v>487</v>
      </c>
      <c r="I22" s="9">
        <v>10443</v>
      </c>
      <c r="J22" s="9">
        <v>40320</v>
      </c>
      <c r="K22" s="9">
        <v>-2310</v>
      </c>
      <c r="L22" s="9">
        <v>16253</v>
      </c>
      <c r="M22" s="9">
        <v>11286</v>
      </c>
      <c r="N22" s="9">
        <v>40162</v>
      </c>
      <c r="O22" s="9">
        <v>-13161</v>
      </c>
      <c r="P22" s="9">
        <v>-4788</v>
      </c>
    </row>
    <row r="23" spans="1:16">
      <c r="A23" s="11" t="s">
        <v>52</v>
      </c>
      <c r="B23" s="11"/>
      <c r="C23" s="9">
        <v>-18719</v>
      </c>
      <c r="D23" s="11"/>
      <c r="E23" s="9">
        <v>-25575</v>
      </c>
      <c r="F23" s="11"/>
      <c r="G23" s="9">
        <v>-3016</v>
      </c>
      <c r="H23" s="9">
        <v>-3408</v>
      </c>
      <c r="I23" s="9">
        <v>-4846</v>
      </c>
      <c r="J23" s="9">
        <v>-7449</v>
      </c>
      <c r="K23" s="9">
        <v>-5882</v>
      </c>
      <c r="L23" s="9">
        <v>-4179</v>
      </c>
      <c r="M23" s="9">
        <v>-6144</v>
      </c>
      <c r="N23" s="9">
        <v>-9370</v>
      </c>
      <c r="O23" s="9">
        <v>-8128</v>
      </c>
      <c r="P23" s="9">
        <v>-6031</v>
      </c>
    </row>
    <row r="24" spans="1:16">
      <c r="A24" s="11" t="s">
        <v>53</v>
      </c>
      <c r="B24" s="11"/>
      <c r="C24" s="9">
        <v>1614</v>
      </c>
      <c r="D24" s="11"/>
      <c r="E24" s="9">
        <v>1926</v>
      </c>
      <c r="F24" s="11"/>
      <c r="G24" s="9">
        <v>206</v>
      </c>
      <c r="H24" s="9">
        <v>-263</v>
      </c>
      <c r="I24" s="9">
        <v>1075</v>
      </c>
      <c r="J24" s="9">
        <v>596</v>
      </c>
      <c r="K24" s="9">
        <v>1439</v>
      </c>
      <c r="L24" s="9">
        <v>-426</v>
      </c>
      <c r="M24" s="9">
        <v>146</v>
      </c>
      <c r="N24" s="9">
        <v>767</v>
      </c>
      <c r="O24" s="9">
        <v>1776</v>
      </c>
      <c r="P24" s="9">
        <v>-1912</v>
      </c>
    </row>
    <row r="25" spans="1:16">
      <c r="A25" s="11" t="s">
        <v>54</v>
      </c>
      <c r="B25" s="11"/>
      <c r="C25" s="9">
        <v>6957</v>
      </c>
      <c r="D25" s="11"/>
      <c r="E25" s="9">
        <v>-10278</v>
      </c>
      <c r="F25" s="11"/>
      <c r="G25" s="9">
        <v>383</v>
      </c>
      <c r="H25" s="9">
        <v>4297</v>
      </c>
      <c r="I25" s="9">
        <v>991</v>
      </c>
      <c r="J25" s="9">
        <v>1286</v>
      </c>
      <c r="K25" s="9">
        <v>-583</v>
      </c>
      <c r="L25" s="9">
        <v>-3931</v>
      </c>
      <c r="M25" s="9">
        <v>-2772</v>
      </c>
      <c r="N25" s="9">
        <v>-2992</v>
      </c>
      <c r="O25" s="9">
        <v>-6090</v>
      </c>
      <c r="P25" s="9">
        <v>-8444</v>
      </c>
    </row>
    <row r="26" spans="1:16">
      <c r="A26" s="11" t="s">
        <v>55</v>
      </c>
      <c r="B26" s="11"/>
      <c r="C26" s="9">
        <v>-20391</v>
      </c>
      <c r="D26" s="11"/>
      <c r="E26" s="9">
        <v>-60346</v>
      </c>
      <c r="F26" s="11"/>
      <c r="G26" s="9">
        <v>75</v>
      </c>
      <c r="H26" s="9">
        <v>-2148</v>
      </c>
      <c r="I26" s="9">
        <v>-3616</v>
      </c>
      <c r="J26" s="9">
        <v>-14702</v>
      </c>
      <c r="K26" s="9">
        <v>-10438</v>
      </c>
      <c r="L26" s="9">
        <v>-13438</v>
      </c>
      <c r="M26" s="9">
        <v>-15841</v>
      </c>
      <c r="N26" s="9">
        <v>-20629</v>
      </c>
      <c r="O26" s="9">
        <v>-15191</v>
      </c>
      <c r="P26" s="9">
        <v>-14250</v>
      </c>
    </row>
    <row r="27" spans="1:16" ht="25.5">
      <c r="A27" s="11" t="s">
        <v>56</v>
      </c>
      <c r="B27" s="11"/>
      <c r="C27" s="9">
        <v>19002</v>
      </c>
      <c r="D27" s="11"/>
      <c r="E27" s="9">
        <v>81070</v>
      </c>
      <c r="F27" s="11"/>
      <c r="G27" s="9">
        <v>956</v>
      </c>
      <c r="H27" s="9">
        <v>889</v>
      </c>
      <c r="I27" s="9">
        <v>6410</v>
      </c>
      <c r="J27" s="9">
        <v>10747</v>
      </c>
      <c r="K27" s="9">
        <v>4973</v>
      </c>
      <c r="L27" s="9">
        <v>24197</v>
      </c>
      <c r="M27" s="9">
        <v>12464</v>
      </c>
      <c r="N27" s="9">
        <v>39436</v>
      </c>
      <c r="O27" s="9">
        <v>24482</v>
      </c>
      <c r="P27" s="9">
        <v>39317</v>
      </c>
    </row>
    <row r="28" spans="1:16">
      <c r="A28" s="11" t="s">
        <v>57</v>
      </c>
      <c r="B28" s="11"/>
      <c r="C28" s="9">
        <v>-4295</v>
      </c>
      <c r="D28" s="11"/>
      <c r="E28" s="9">
        <v>-4258</v>
      </c>
      <c r="F28" s="11"/>
      <c r="G28" s="9">
        <v>2477</v>
      </c>
      <c r="H28" s="9">
        <v>-68</v>
      </c>
      <c r="I28" s="9">
        <v>-4440</v>
      </c>
      <c r="J28" s="9">
        <v>-2264</v>
      </c>
      <c r="K28" s="9">
        <v>-1026</v>
      </c>
      <c r="L28" s="9">
        <v>-1470</v>
      </c>
      <c r="M28" s="9">
        <v>5356</v>
      </c>
      <c r="N28" s="9">
        <v>-7118</v>
      </c>
      <c r="O28" s="9">
        <v>7309</v>
      </c>
      <c r="P28" s="9">
        <v>-1780</v>
      </c>
    </row>
    <row r="29" spans="1:16">
      <c r="A29" s="11" t="s">
        <v>58</v>
      </c>
      <c r="B29" s="11"/>
      <c r="C29" s="9">
        <v>-19697</v>
      </c>
      <c r="D29" s="11"/>
      <c r="E29" s="9">
        <v>-10706</v>
      </c>
      <c r="F29" s="11"/>
      <c r="G29" s="9">
        <v>269</v>
      </c>
      <c r="H29" s="9">
        <v>-8809</v>
      </c>
      <c r="I29" s="9">
        <v>-2384</v>
      </c>
      <c r="J29" s="9">
        <v>-8773</v>
      </c>
      <c r="K29" s="9">
        <v>1459</v>
      </c>
      <c r="L29" s="9">
        <v>-1320</v>
      </c>
      <c r="M29" s="9">
        <v>-5614</v>
      </c>
      <c r="N29" s="9">
        <v>-5230</v>
      </c>
      <c r="O29" s="9">
        <v>-7208</v>
      </c>
      <c r="P29" s="9">
        <v>-5565</v>
      </c>
    </row>
    <row r="30" spans="1:16">
      <c r="A30" s="10" t="s">
        <v>59</v>
      </c>
      <c r="B30" s="10"/>
      <c r="C30" s="9">
        <v>7957</v>
      </c>
      <c r="D30" s="10"/>
      <c r="E30" s="9">
        <v>26546</v>
      </c>
      <c r="F30" s="10"/>
      <c r="G30" s="9">
        <v>1131</v>
      </c>
      <c r="H30" s="9">
        <v>994</v>
      </c>
      <c r="I30" s="9">
        <v>1261</v>
      </c>
      <c r="J30" s="9">
        <v>4571</v>
      </c>
      <c r="K30" s="9">
        <v>1900</v>
      </c>
      <c r="L30" s="9">
        <v>2089</v>
      </c>
      <c r="M30" s="9">
        <v>2508</v>
      </c>
      <c r="N30" s="9">
        <v>20049</v>
      </c>
      <c r="O30" s="9">
        <v>15245</v>
      </c>
      <c r="P30" s="9">
        <v>15270</v>
      </c>
    </row>
    <row r="31" spans="1:16" ht="23.1" customHeight="1">
      <c r="A31" s="10" t="s">
        <v>60</v>
      </c>
      <c r="B31" s="10"/>
      <c r="C31" s="9">
        <v>-14270</v>
      </c>
      <c r="D31" s="10"/>
      <c r="E31" s="9">
        <v>-45244</v>
      </c>
      <c r="F31" s="10"/>
      <c r="G31" s="9">
        <v>-1725</v>
      </c>
      <c r="H31" s="9">
        <v>-2510</v>
      </c>
      <c r="I31" s="9">
        <v>-4234</v>
      </c>
      <c r="J31" s="9">
        <v>-5801</v>
      </c>
      <c r="K31" s="9">
        <v>-6578</v>
      </c>
      <c r="L31" s="9">
        <v>-8071</v>
      </c>
      <c r="M31" s="9">
        <v>-9751</v>
      </c>
      <c r="N31" s="9">
        <v>-20844</v>
      </c>
      <c r="O31" s="9">
        <v>-23320</v>
      </c>
      <c r="P31" s="9">
        <v>-24948</v>
      </c>
    </row>
    <row r="32" spans="1:16">
      <c r="A32" s="10" t="s">
        <v>61</v>
      </c>
      <c r="B32" s="10"/>
      <c r="C32" s="9">
        <v>-18439</v>
      </c>
      <c r="D32" s="10"/>
      <c r="E32" s="9">
        <v>-25683</v>
      </c>
      <c r="F32" s="10"/>
      <c r="G32" s="9">
        <v>-6444</v>
      </c>
      <c r="H32" s="9">
        <v>-3172</v>
      </c>
      <c r="I32" s="9">
        <v>-2753</v>
      </c>
      <c r="J32" s="9">
        <v>-6070</v>
      </c>
      <c r="K32" s="9">
        <v>-4103</v>
      </c>
      <c r="L32" s="9">
        <v>-7643</v>
      </c>
      <c r="M32" s="9">
        <v>-7074</v>
      </c>
      <c r="N32" s="9">
        <v>-6863</v>
      </c>
      <c r="O32" s="9">
        <v>-7766</v>
      </c>
      <c r="P32" s="9">
        <v>-14994</v>
      </c>
    </row>
    <row r="33" spans="1:16" ht="25.5">
      <c r="A33" s="14" t="s">
        <v>62</v>
      </c>
      <c r="B33" s="14"/>
      <c r="C33" s="88">
        <v>114202</v>
      </c>
      <c r="D33" s="14"/>
      <c r="E33" s="88">
        <v>203185</v>
      </c>
      <c r="F33" s="14"/>
      <c r="G33" s="88">
        <v>26232</v>
      </c>
      <c r="H33" s="88">
        <v>17516</v>
      </c>
      <c r="I33" s="88">
        <v>35128</v>
      </c>
      <c r="J33" s="88">
        <v>35326</v>
      </c>
      <c r="K33" s="88">
        <v>31142</v>
      </c>
      <c r="L33" s="88">
        <v>52247</v>
      </c>
      <c r="M33" s="88">
        <v>53318</v>
      </c>
      <c r="N33" s="88">
        <v>66478</v>
      </c>
      <c r="O33" s="88">
        <v>31006</v>
      </c>
      <c r="P33" s="88">
        <f t="shared" ref="P33" si="0">SUM(P7:P32)</f>
        <v>50745</v>
      </c>
    </row>
    <row r="34" spans="1:16" ht="25.5">
      <c r="A34" s="7" t="s">
        <v>63</v>
      </c>
      <c r="B34" s="7"/>
      <c r="C34" s="7"/>
      <c r="D34" s="7"/>
      <c r="E34" s="7"/>
      <c r="F34" s="7"/>
      <c r="G34" s="89"/>
      <c r="H34" s="89"/>
      <c r="I34" s="89"/>
      <c r="J34" s="89"/>
      <c r="K34" s="89"/>
      <c r="L34" s="89"/>
    </row>
    <row r="35" spans="1:16">
      <c r="A35" s="10" t="s">
        <v>64</v>
      </c>
      <c r="B35" s="10"/>
      <c r="C35" s="9">
        <v>-84182</v>
      </c>
      <c r="D35" s="10"/>
      <c r="E35" s="9">
        <v>-124624</v>
      </c>
      <c r="F35" s="10"/>
      <c r="G35" s="9">
        <v>-6283</v>
      </c>
      <c r="H35" s="9">
        <v>-17337</v>
      </c>
      <c r="I35" s="9">
        <v>-24072</v>
      </c>
      <c r="J35" s="9">
        <v>-36490</v>
      </c>
      <c r="K35" s="9">
        <v>-18391</v>
      </c>
      <c r="L35" s="9">
        <v>-22506</v>
      </c>
      <c r="M35" s="9">
        <v>-37975</v>
      </c>
      <c r="N35" s="9">
        <v>-45752</v>
      </c>
      <c r="O35" s="9">
        <v>-24108</v>
      </c>
      <c r="P35" s="9">
        <v>-23127</v>
      </c>
    </row>
    <row r="36" spans="1:16">
      <c r="A36" s="10" t="s">
        <v>65</v>
      </c>
      <c r="B36" s="10"/>
      <c r="C36" s="9">
        <v>-6158</v>
      </c>
      <c r="D36" s="10"/>
      <c r="E36" s="9">
        <v>-10366</v>
      </c>
      <c r="F36" s="10"/>
      <c r="G36" s="9">
        <v>-369</v>
      </c>
      <c r="H36" s="9">
        <v>-628</v>
      </c>
      <c r="I36" s="9">
        <v>-2303</v>
      </c>
      <c r="J36" s="9">
        <v>-2858</v>
      </c>
      <c r="K36" s="9">
        <v>-2013</v>
      </c>
      <c r="L36" s="9">
        <v>-2186</v>
      </c>
      <c r="M36" s="9">
        <v>-2258</v>
      </c>
      <c r="N36" s="9">
        <v>-3909</v>
      </c>
      <c r="O36" s="9">
        <v>-2185</v>
      </c>
      <c r="P36" s="9">
        <v>-2098</v>
      </c>
    </row>
    <row r="37" spans="1:16">
      <c r="A37" s="10" t="s">
        <v>66</v>
      </c>
      <c r="B37" s="10"/>
      <c r="C37" s="9">
        <v>70930</v>
      </c>
      <c r="D37" s="10"/>
      <c r="E37" s="9">
        <v>8331</v>
      </c>
      <c r="F37" s="10"/>
      <c r="G37" s="9">
        <v>723</v>
      </c>
      <c r="H37" s="9">
        <v>476</v>
      </c>
      <c r="I37" s="9">
        <v>443</v>
      </c>
      <c r="J37" s="9">
        <v>69288</v>
      </c>
      <c r="K37" s="9">
        <v>1765</v>
      </c>
      <c r="L37" s="9">
        <v>1775</v>
      </c>
      <c r="M37" s="9">
        <v>1614</v>
      </c>
      <c r="N37" s="9">
        <v>3177</v>
      </c>
      <c r="O37" s="9">
        <v>1825</v>
      </c>
      <c r="P37" s="9">
        <v>3175</v>
      </c>
    </row>
    <row r="38" spans="1:16" ht="25.5">
      <c r="A38" s="10" t="s">
        <v>67</v>
      </c>
      <c r="B38" s="10"/>
      <c r="C38" s="9">
        <v>0</v>
      </c>
      <c r="D38" s="10"/>
      <c r="E38" s="9">
        <v>-13188</v>
      </c>
      <c r="F38" s="10"/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-2219</v>
      </c>
      <c r="M38" s="9">
        <v>-4032</v>
      </c>
      <c r="N38" s="9">
        <v>-6937</v>
      </c>
      <c r="O38" s="9">
        <v>-705</v>
      </c>
      <c r="P38" s="9">
        <v>-2703</v>
      </c>
    </row>
    <row r="39" spans="1:16">
      <c r="A39" s="10" t="s">
        <v>68</v>
      </c>
      <c r="B39" s="10"/>
      <c r="C39" s="9">
        <v>-190</v>
      </c>
      <c r="D39" s="10"/>
      <c r="E39" s="9">
        <v>-103</v>
      </c>
      <c r="F39" s="10"/>
      <c r="G39" s="9">
        <v>-16</v>
      </c>
      <c r="H39" s="9">
        <v>-100</v>
      </c>
      <c r="I39" s="9">
        <v>-3</v>
      </c>
      <c r="J39" s="9">
        <v>-71</v>
      </c>
      <c r="K39" s="9">
        <v>-88</v>
      </c>
      <c r="L39" s="9">
        <v>266</v>
      </c>
      <c r="M39" s="9">
        <v>-4243</v>
      </c>
      <c r="N39" s="9">
        <v>3962</v>
      </c>
      <c r="O39" s="9">
        <v>-1359</v>
      </c>
      <c r="P39" s="9">
        <v>-2663</v>
      </c>
    </row>
    <row r="40" spans="1:16" ht="25.5">
      <c r="A40" s="14" t="s">
        <v>143</v>
      </c>
      <c r="B40" s="14"/>
      <c r="C40" s="88">
        <v>-19600</v>
      </c>
      <c r="D40" s="14"/>
      <c r="E40" s="88">
        <v>-139950</v>
      </c>
      <c r="F40" s="14"/>
      <c r="G40" s="88">
        <v>-5945</v>
      </c>
      <c r="H40" s="88">
        <v>-17589</v>
      </c>
      <c r="I40" s="88">
        <v>-25935</v>
      </c>
      <c r="J40" s="88">
        <v>29869</v>
      </c>
      <c r="K40" s="88">
        <v>-18727</v>
      </c>
      <c r="L40" s="88">
        <v>-24870</v>
      </c>
      <c r="M40" s="88">
        <v>-46894</v>
      </c>
      <c r="N40" s="88">
        <v>-49459</v>
      </c>
      <c r="O40" s="88">
        <v>-26532</v>
      </c>
      <c r="P40" s="88">
        <f>SUM(P35:P39)</f>
        <v>-27416</v>
      </c>
    </row>
    <row r="41" spans="1:16" ht="25.5">
      <c r="A41" s="7" t="s">
        <v>69</v>
      </c>
      <c r="B41" s="7"/>
      <c r="C41" s="7"/>
      <c r="D41" s="7"/>
      <c r="E41" s="7"/>
      <c r="F41" s="7"/>
      <c r="G41" s="89"/>
      <c r="H41" s="89"/>
      <c r="I41" s="89"/>
      <c r="J41" s="89"/>
      <c r="K41" s="89"/>
      <c r="L41" s="89"/>
    </row>
    <row r="42" spans="1:16">
      <c r="A42" s="10" t="s">
        <v>70</v>
      </c>
      <c r="B42" s="10"/>
      <c r="C42" s="9">
        <v>-14330</v>
      </c>
      <c r="D42" s="10"/>
      <c r="E42" s="9">
        <v>-14294</v>
      </c>
      <c r="F42" s="10"/>
      <c r="G42" s="9">
        <v>-3569</v>
      </c>
      <c r="H42" s="9">
        <v>-3734</v>
      </c>
      <c r="I42" s="9">
        <v>-3708</v>
      </c>
      <c r="J42" s="9">
        <v>-3319</v>
      </c>
      <c r="K42" s="9">
        <v>-2778</v>
      </c>
      <c r="L42" s="9">
        <v>-3448</v>
      </c>
      <c r="M42" s="9">
        <v>-3604</v>
      </c>
      <c r="N42" s="9">
        <v>-4464</v>
      </c>
      <c r="O42" s="9">
        <v>-4493</v>
      </c>
      <c r="P42" s="9">
        <v>-3966</v>
      </c>
    </row>
    <row r="43" spans="1:16">
      <c r="A43" s="10" t="s">
        <v>119</v>
      </c>
      <c r="B43" s="10"/>
      <c r="C43" s="9">
        <v>0</v>
      </c>
      <c r="D43" s="10"/>
      <c r="E43" s="9">
        <v>-29223</v>
      </c>
      <c r="F43" s="10"/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-29223</v>
      </c>
      <c r="N43" s="9">
        <v>0</v>
      </c>
      <c r="O43" s="9">
        <v>0</v>
      </c>
      <c r="P43" s="9">
        <v>-30110</v>
      </c>
    </row>
    <row r="44" spans="1:16">
      <c r="A44" s="10" t="s">
        <v>174</v>
      </c>
      <c r="B44" s="10"/>
      <c r="C44" s="9">
        <v>227157</v>
      </c>
      <c r="D44" s="10"/>
      <c r="E44" s="9">
        <v>252797</v>
      </c>
      <c r="F44" s="10"/>
      <c r="G44" s="9">
        <v>20671</v>
      </c>
      <c r="H44" s="9">
        <v>61010</v>
      </c>
      <c r="I44" s="9">
        <v>79787</v>
      </c>
      <c r="J44" s="9">
        <v>65689</v>
      </c>
      <c r="K44" s="9">
        <v>26491</v>
      </c>
      <c r="L44" s="9">
        <v>43157</v>
      </c>
      <c r="M44" s="9">
        <v>97796</v>
      </c>
      <c r="N44" s="9">
        <v>85353</v>
      </c>
      <c r="O44" s="9">
        <v>10009</v>
      </c>
      <c r="P44" s="9">
        <v>75199</v>
      </c>
    </row>
    <row r="45" spans="1:16">
      <c r="A45" s="10" t="s">
        <v>175</v>
      </c>
      <c r="B45" s="10"/>
      <c r="C45" s="9">
        <v>-137706</v>
      </c>
      <c r="D45" s="10"/>
      <c r="E45" s="9">
        <v>-135746</v>
      </c>
      <c r="F45" s="10"/>
      <c r="G45" s="9">
        <v>-337</v>
      </c>
      <c r="H45" s="9">
        <v>-40000</v>
      </c>
      <c r="I45" s="9">
        <v>-63195</v>
      </c>
      <c r="J45" s="9">
        <v>-34174</v>
      </c>
      <c r="K45" s="9">
        <v>-34090</v>
      </c>
      <c r="L45" s="9">
        <v>-31463</v>
      </c>
      <c r="M45" s="9">
        <v>-48877</v>
      </c>
      <c r="N45" s="9">
        <v>-21316</v>
      </c>
      <c r="O45" s="9">
        <v>-14397</v>
      </c>
      <c r="P45" s="9">
        <v>-79812</v>
      </c>
    </row>
    <row r="46" spans="1:16">
      <c r="A46" s="10" t="s">
        <v>71</v>
      </c>
      <c r="B46" s="10"/>
      <c r="C46" s="9">
        <v>-57337</v>
      </c>
      <c r="D46" s="10"/>
      <c r="E46" s="9">
        <v>0</v>
      </c>
      <c r="F46" s="10"/>
      <c r="G46" s="12">
        <v>0</v>
      </c>
      <c r="H46" s="9">
        <v>-57337</v>
      </c>
      <c r="I46" s="12">
        <v>0</v>
      </c>
      <c r="J46" s="9">
        <v>0</v>
      </c>
      <c r="K46" s="12">
        <v>0</v>
      </c>
      <c r="L46" s="12">
        <v>0</v>
      </c>
      <c r="M46" s="12">
        <v>0</v>
      </c>
      <c r="N46" s="9">
        <v>0</v>
      </c>
      <c r="O46" s="9">
        <v>0</v>
      </c>
      <c r="P46" s="9">
        <v>0</v>
      </c>
    </row>
    <row r="47" spans="1:16" ht="25.5">
      <c r="A47" s="10" t="s">
        <v>144</v>
      </c>
      <c r="B47" s="10"/>
      <c r="C47" s="9">
        <v>0</v>
      </c>
      <c r="D47" s="10"/>
      <c r="E47" s="9">
        <v>7700</v>
      </c>
      <c r="F47" s="10"/>
      <c r="G47" s="12">
        <v>0</v>
      </c>
      <c r="H47" s="12">
        <v>0</v>
      </c>
      <c r="I47" s="12">
        <v>0</v>
      </c>
      <c r="J47" s="9">
        <v>0</v>
      </c>
      <c r="K47" s="12">
        <v>0</v>
      </c>
      <c r="L47" s="12">
        <v>0</v>
      </c>
      <c r="M47" s="12">
        <v>0</v>
      </c>
      <c r="N47" s="9">
        <v>7700</v>
      </c>
      <c r="O47" s="9">
        <v>0</v>
      </c>
      <c r="P47" s="9">
        <v>0</v>
      </c>
    </row>
    <row r="48" spans="1:16">
      <c r="A48" s="10" t="s">
        <v>138</v>
      </c>
      <c r="B48" s="10"/>
      <c r="C48" s="9">
        <v>-3026</v>
      </c>
      <c r="D48" s="10"/>
      <c r="E48" s="9">
        <v>-15206.373720330001</v>
      </c>
      <c r="F48" s="10"/>
      <c r="G48" s="12">
        <v>0</v>
      </c>
      <c r="H48" s="12">
        <v>0</v>
      </c>
      <c r="I48" s="12">
        <v>0</v>
      </c>
      <c r="J48" s="9">
        <v>-3026</v>
      </c>
      <c r="K48" s="9">
        <v>-15206.373720330001</v>
      </c>
      <c r="L48" s="12">
        <v>0</v>
      </c>
      <c r="M48" s="12">
        <v>0</v>
      </c>
      <c r="N48" s="9">
        <v>0</v>
      </c>
      <c r="O48" s="9">
        <v>0</v>
      </c>
      <c r="P48" s="9">
        <v>0</v>
      </c>
    </row>
    <row r="49" spans="1:16">
      <c r="A49" s="10" t="s">
        <v>145</v>
      </c>
      <c r="B49" s="10"/>
      <c r="C49" s="9">
        <v>-88946</v>
      </c>
      <c r="D49" s="10"/>
      <c r="E49" s="9">
        <v>0</v>
      </c>
      <c r="F49" s="10"/>
      <c r="G49" s="12">
        <v>0</v>
      </c>
      <c r="H49" s="12">
        <v>0</v>
      </c>
      <c r="I49" s="12">
        <v>0</v>
      </c>
      <c r="J49" s="9">
        <v>-88946</v>
      </c>
      <c r="K49" s="9">
        <v>0</v>
      </c>
      <c r="L49" s="12">
        <v>0</v>
      </c>
      <c r="M49" s="12">
        <v>0</v>
      </c>
      <c r="N49" s="9">
        <v>0</v>
      </c>
      <c r="O49" s="9">
        <v>0</v>
      </c>
      <c r="P49" s="9">
        <v>0</v>
      </c>
    </row>
    <row r="50" spans="1:16">
      <c r="A50" s="10" t="s">
        <v>72</v>
      </c>
      <c r="B50" s="10"/>
      <c r="C50" s="9">
        <v>-1384</v>
      </c>
      <c r="D50" s="10"/>
      <c r="E50" s="9">
        <v>-2030.6262796699993</v>
      </c>
      <c r="F50" s="10"/>
      <c r="G50" s="9">
        <v>-969</v>
      </c>
      <c r="H50" s="9">
        <v>-7743</v>
      </c>
      <c r="I50" s="9">
        <v>-2295</v>
      </c>
      <c r="J50" s="9">
        <v>9623</v>
      </c>
      <c r="K50" s="9">
        <v>-300.62627966999935</v>
      </c>
      <c r="L50" s="9">
        <v>-1825</v>
      </c>
      <c r="M50" s="12">
        <v>0</v>
      </c>
      <c r="N50" s="9">
        <v>95</v>
      </c>
      <c r="O50" s="9">
        <v>0</v>
      </c>
      <c r="P50" s="9">
        <v>-271</v>
      </c>
    </row>
    <row r="51" spans="1:16" ht="25.5">
      <c r="A51" s="7" t="s">
        <v>73</v>
      </c>
      <c r="B51" s="7"/>
      <c r="C51" s="88">
        <v>-75572</v>
      </c>
      <c r="D51" s="7"/>
      <c r="E51" s="88">
        <v>63997</v>
      </c>
      <c r="F51" s="7"/>
      <c r="G51" s="88">
        <v>15796</v>
      </c>
      <c r="H51" s="88">
        <v>-47804</v>
      </c>
      <c r="I51" s="88">
        <v>10589</v>
      </c>
      <c r="J51" s="88">
        <v>-54153</v>
      </c>
      <c r="K51" s="88">
        <v>-25884</v>
      </c>
      <c r="L51" s="88">
        <v>6421</v>
      </c>
      <c r="M51" s="88">
        <v>16092</v>
      </c>
      <c r="N51" s="88">
        <v>67368</v>
      </c>
      <c r="O51" s="88">
        <v>-8881</v>
      </c>
      <c r="P51" s="88">
        <f t="shared" ref="P51" si="1">SUM(P42:P50)</f>
        <v>-38960</v>
      </c>
    </row>
    <row r="52" spans="1:16" ht="25.5">
      <c r="A52" s="10" t="s">
        <v>74</v>
      </c>
      <c r="B52" s="10"/>
      <c r="C52" s="9">
        <v>4234</v>
      </c>
      <c r="D52" s="10"/>
      <c r="E52" s="9">
        <v>-1772</v>
      </c>
      <c r="F52" s="10"/>
      <c r="G52" s="9">
        <v>1598</v>
      </c>
      <c r="H52" s="9">
        <v>2677</v>
      </c>
      <c r="I52" s="9">
        <v>550</v>
      </c>
      <c r="J52" s="9">
        <v>-591</v>
      </c>
      <c r="K52" s="9">
        <v>187</v>
      </c>
      <c r="L52" s="9">
        <v>-3686</v>
      </c>
      <c r="M52" s="9">
        <v>1332</v>
      </c>
      <c r="N52" s="9">
        <v>395</v>
      </c>
      <c r="O52" s="9">
        <v>-5819</v>
      </c>
      <c r="P52" s="9">
        <v>-3252</v>
      </c>
    </row>
    <row r="53" spans="1:16" ht="25.5">
      <c r="A53" s="7" t="s">
        <v>75</v>
      </c>
      <c r="B53" s="7"/>
      <c r="C53" s="88">
        <v>23264</v>
      </c>
      <c r="D53" s="7"/>
      <c r="E53" s="88">
        <v>125460</v>
      </c>
      <c r="F53" s="7"/>
      <c r="G53" s="88">
        <v>37681</v>
      </c>
      <c r="H53" s="88">
        <v>-45200</v>
      </c>
      <c r="I53" s="88">
        <v>20332</v>
      </c>
      <c r="J53" s="88">
        <v>10451</v>
      </c>
      <c r="K53" s="88">
        <v>-13282</v>
      </c>
      <c r="L53" s="88">
        <v>30112</v>
      </c>
      <c r="M53" s="88">
        <v>23848</v>
      </c>
      <c r="N53" s="88">
        <v>84782</v>
      </c>
      <c r="O53" s="88">
        <v>-10226</v>
      </c>
      <c r="P53" s="88">
        <f t="shared" ref="P53" si="2">SUM(P51,P40,P33,P52)</f>
        <v>-18883</v>
      </c>
    </row>
    <row r="54" spans="1:16" ht="25.5">
      <c r="A54" s="10" t="s">
        <v>76</v>
      </c>
      <c r="B54" s="10"/>
      <c r="C54" s="9">
        <v>62839</v>
      </c>
      <c r="D54" s="10"/>
      <c r="E54" s="9">
        <v>86103</v>
      </c>
      <c r="F54" s="10"/>
      <c r="G54" s="9">
        <v>62839</v>
      </c>
      <c r="H54" s="9">
        <v>100520</v>
      </c>
      <c r="I54" s="9">
        <v>55320</v>
      </c>
      <c r="J54" s="9">
        <v>75652</v>
      </c>
      <c r="K54" s="9">
        <v>86103</v>
      </c>
      <c r="L54" s="9">
        <v>72821</v>
      </c>
      <c r="M54" s="9">
        <v>102933</v>
      </c>
      <c r="N54" s="9">
        <v>126781</v>
      </c>
      <c r="O54" s="9">
        <v>211563</v>
      </c>
      <c r="P54" s="9">
        <v>201337</v>
      </c>
    </row>
    <row r="55" spans="1:16" ht="25.5">
      <c r="A55" s="10" t="s">
        <v>77</v>
      </c>
      <c r="B55" s="10"/>
      <c r="C55" s="9">
        <v>86103</v>
      </c>
      <c r="D55" s="10"/>
      <c r="E55" s="9">
        <v>211563</v>
      </c>
      <c r="F55" s="10"/>
      <c r="G55" s="9">
        <v>100520</v>
      </c>
      <c r="H55" s="9">
        <v>55320</v>
      </c>
      <c r="I55" s="9">
        <v>75652</v>
      </c>
      <c r="J55" s="9">
        <v>86103</v>
      </c>
      <c r="K55" s="9">
        <v>72821</v>
      </c>
      <c r="L55" s="9">
        <v>102933</v>
      </c>
      <c r="M55" s="9">
        <v>126781</v>
      </c>
      <c r="N55" s="9">
        <v>211563</v>
      </c>
      <c r="O55" s="9">
        <v>201337</v>
      </c>
      <c r="P55" s="9">
        <v>182454</v>
      </c>
    </row>
    <row r="57" spans="1:16" ht="15.75">
      <c r="A57" s="84" t="s">
        <v>139</v>
      </c>
      <c r="B57" s="84"/>
      <c r="C57" s="84"/>
      <c r="D57" s="84"/>
      <c r="E57" s="84"/>
      <c r="F57" s="84"/>
    </row>
    <row r="58" spans="1:16" ht="15.75">
      <c r="A58" s="84" t="s">
        <v>153</v>
      </c>
    </row>
  </sheetData>
  <mergeCells count="1">
    <mergeCell ref="A1:M1"/>
  </mergeCells>
  <phoneticPr fontId="27" type="noConversion"/>
  <hyperlinks>
    <hyperlink ref="A2" location="Содержание!A1" display="Обратно к содержанию" xr:uid="{06CD3260-31C2-4E73-917E-64EBA1235EA9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5CFB9-17E0-4E07-8924-0391C09D601B}">
  <sheetPr codeName="Sheet8"/>
  <dimension ref="A2:X57"/>
  <sheetViews>
    <sheetView showGridLines="0" zoomScale="70" zoomScaleNormal="70" workbookViewId="0">
      <pane xSplit="1" ySplit="4" topLeftCell="B5" activePane="bottomRight" state="frozen"/>
      <selection activeCell="R35" sqref="R35"/>
      <selection pane="topRight" activeCell="R35" sqref="R35"/>
      <selection pane="bottomLeft" activeCell="R35" sqref="R35"/>
      <selection pane="bottomRight" activeCell="R35" sqref="R35"/>
    </sheetView>
  </sheetViews>
  <sheetFormatPr defaultColWidth="8.7109375" defaultRowHeight="12.75"/>
  <cols>
    <col min="1" max="1" width="42.5703125" style="40" customWidth="1"/>
    <col min="2" max="2" width="1.42578125" style="40" customWidth="1"/>
    <col min="3" max="4" width="13.140625" style="40" customWidth="1"/>
    <col min="5" max="5" width="6.42578125" style="41" customWidth="1"/>
    <col min="6" max="9" width="13.140625" style="40" customWidth="1"/>
    <col min="10" max="15" width="13.140625" style="41" customWidth="1"/>
    <col min="16" max="16384" width="8.7109375" style="41"/>
  </cols>
  <sheetData>
    <row r="2" spans="1:16">
      <c r="A2" s="81" t="s">
        <v>82</v>
      </c>
    </row>
    <row r="3" spans="1:16">
      <c r="A3" s="105" t="s">
        <v>81</v>
      </c>
    </row>
    <row r="4" spans="1:16">
      <c r="A4" s="43" t="s">
        <v>151</v>
      </c>
      <c r="B4" s="42"/>
      <c r="C4" s="15">
        <v>2023</v>
      </c>
      <c r="D4" s="15">
        <v>2024</v>
      </c>
      <c r="E4" s="76"/>
      <c r="F4" s="15" t="s">
        <v>83</v>
      </c>
      <c r="G4" s="15" t="s">
        <v>84</v>
      </c>
      <c r="H4" s="15" t="s">
        <v>85</v>
      </c>
      <c r="I4" s="15" t="s">
        <v>86</v>
      </c>
      <c r="J4" s="15" t="s">
        <v>87</v>
      </c>
      <c r="K4" s="15" t="s">
        <v>88</v>
      </c>
      <c r="L4" s="15" t="s">
        <v>116</v>
      </c>
      <c r="M4" s="15" t="s">
        <v>141</v>
      </c>
      <c r="N4" s="15" t="s">
        <v>157</v>
      </c>
      <c r="O4" s="15" t="s">
        <v>159</v>
      </c>
    </row>
    <row r="5" spans="1:16">
      <c r="A5" s="44"/>
      <c r="B5" s="44"/>
      <c r="C5" s="6"/>
      <c r="D5" s="6"/>
      <c r="E5" s="77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>
      <c r="A6" s="45" t="s">
        <v>92</v>
      </c>
      <c r="B6" s="46"/>
      <c r="C6" s="45"/>
      <c r="D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6">
      <c r="A7" s="48" t="s">
        <v>93</v>
      </c>
      <c r="B7" s="49"/>
      <c r="C7" s="50">
        <v>338220</v>
      </c>
      <c r="D7" s="50">
        <v>438972</v>
      </c>
      <c r="F7" s="50">
        <v>67726.380991293685</v>
      </c>
      <c r="G7" s="50">
        <v>78601.871725771241</v>
      </c>
      <c r="H7" s="50">
        <v>90589.554563401223</v>
      </c>
      <c r="I7" s="50">
        <v>101302.41187110025</v>
      </c>
      <c r="J7" s="50">
        <v>93634.499580453645</v>
      </c>
      <c r="K7" s="50">
        <v>103400.84087844712</v>
      </c>
      <c r="L7" s="50">
        <v>113852</v>
      </c>
      <c r="M7" s="50">
        <v>128085</v>
      </c>
      <c r="N7" s="50">
        <v>113699</v>
      </c>
      <c r="O7" s="50">
        <v>115305</v>
      </c>
      <c r="P7" s="121"/>
    </row>
    <row r="8" spans="1:16">
      <c r="A8" s="51" t="s">
        <v>118</v>
      </c>
      <c r="B8" s="52"/>
      <c r="C8" s="50">
        <v>419348</v>
      </c>
      <c r="D8" s="50">
        <v>592389</v>
      </c>
      <c r="F8" s="50">
        <v>88155.542665124682</v>
      </c>
      <c r="G8" s="50">
        <v>94611.222085875546</v>
      </c>
      <c r="H8" s="50">
        <v>106928.96612357267</v>
      </c>
      <c r="I8" s="50">
        <v>129652.6945928526</v>
      </c>
      <c r="J8" s="50">
        <v>122117.11060760383</v>
      </c>
      <c r="K8" s="50">
        <v>134486.65656544871</v>
      </c>
      <c r="L8" s="50">
        <v>146811</v>
      </c>
      <c r="M8" s="50">
        <v>188974</v>
      </c>
      <c r="N8" s="50">
        <v>177649</v>
      </c>
      <c r="O8" s="50">
        <v>183100</v>
      </c>
      <c r="P8" s="121"/>
    </row>
    <row r="9" spans="1:16">
      <c r="A9" s="53" t="s">
        <v>94</v>
      </c>
      <c r="B9" s="54"/>
      <c r="C9" s="50">
        <v>165846.53004554828</v>
      </c>
      <c r="D9" s="50">
        <v>227909.54220609189</v>
      </c>
      <c r="E9" s="101"/>
      <c r="F9" s="50">
        <v>32542.189291995826</v>
      </c>
      <c r="G9" s="50">
        <v>38161.646118496945</v>
      </c>
      <c r="H9" s="50">
        <v>45150.56006599158</v>
      </c>
      <c r="I9" s="50">
        <v>49992.134569063935</v>
      </c>
      <c r="J9" s="50">
        <v>47015.291720550507</v>
      </c>
      <c r="K9" s="50">
        <v>54780.250485541379</v>
      </c>
      <c r="L9" s="50">
        <v>59415</v>
      </c>
      <c r="M9" s="50">
        <v>66700</v>
      </c>
      <c r="N9" s="50">
        <v>60773</v>
      </c>
      <c r="O9" s="126">
        <v>67642</v>
      </c>
      <c r="P9" s="121"/>
    </row>
    <row r="10" spans="1:16">
      <c r="A10" s="55" t="s">
        <v>95</v>
      </c>
      <c r="B10" s="54"/>
      <c r="C10" s="50">
        <v>222232.25604015015</v>
      </c>
      <c r="D10" s="50">
        <v>322333.37365392467</v>
      </c>
      <c r="E10" s="101"/>
      <c r="F10" s="50">
        <v>50000.769284899085</v>
      </c>
      <c r="G10" s="50">
        <v>49904.389333478299</v>
      </c>
      <c r="H10" s="50">
        <v>53464.881794826433</v>
      </c>
      <c r="I10" s="50">
        <v>68862.21562694633</v>
      </c>
      <c r="J10" s="50">
        <v>65597.705829337516</v>
      </c>
      <c r="K10" s="50">
        <v>70392.667824587159</v>
      </c>
      <c r="L10" s="50">
        <v>77415</v>
      </c>
      <c r="M10" s="50">
        <v>108928</v>
      </c>
      <c r="N10" s="50">
        <v>104846</v>
      </c>
      <c r="O10" s="126">
        <v>102802</v>
      </c>
      <c r="P10" s="121"/>
    </row>
    <row r="11" spans="1:16">
      <c r="A11" s="55" t="s">
        <v>96</v>
      </c>
      <c r="B11" s="54"/>
      <c r="C11" s="50">
        <v>55176.185097007219</v>
      </c>
      <c r="D11" s="50">
        <v>76291.509385046491</v>
      </c>
      <c r="E11" s="101"/>
      <c r="F11" s="50">
        <v>10861.046554891491</v>
      </c>
      <c r="G11" s="50">
        <v>10908.751352312591</v>
      </c>
      <c r="H11" s="50">
        <v>13691.671480647268</v>
      </c>
      <c r="I11" s="50">
        <v>19714.715709155869</v>
      </c>
      <c r="J11" s="50">
        <v>16789.544024887506</v>
      </c>
      <c r="K11" s="50">
        <v>17322.965360158982</v>
      </c>
      <c r="L11" s="50">
        <v>18737</v>
      </c>
      <c r="M11" s="50">
        <v>23442</v>
      </c>
      <c r="N11" s="50">
        <v>20336</v>
      </c>
      <c r="O11" s="126">
        <v>19710</v>
      </c>
      <c r="P11" s="121"/>
    </row>
    <row r="12" spans="1:16">
      <c r="A12" s="55" t="s">
        <v>97</v>
      </c>
      <c r="B12" s="54"/>
      <c r="C12" s="50">
        <v>-23906.54571528019</v>
      </c>
      <c r="D12" s="50">
        <v>-34145.658072010519</v>
      </c>
      <c r="E12" s="101"/>
      <c r="F12" s="50">
        <v>-5248.4624666617301</v>
      </c>
      <c r="G12" s="50">
        <v>-4363.5647184122827</v>
      </c>
      <c r="H12" s="50">
        <v>-5378.1472178926269</v>
      </c>
      <c r="I12" s="50">
        <v>-8916.3713123135494</v>
      </c>
      <c r="J12" s="50">
        <v>-7285.4309671717001</v>
      </c>
      <c r="K12" s="50">
        <v>-8009.2271048388184</v>
      </c>
      <c r="L12" s="50">
        <v>-8756</v>
      </c>
      <c r="M12" s="50">
        <v>-10096</v>
      </c>
      <c r="N12" s="50">
        <v>-8306</v>
      </c>
      <c r="O12" s="126">
        <v>-7054</v>
      </c>
      <c r="P12" s="121"/>
    </row>
    <row r="13" spans="1:16">
      <c r="A13" s="51" t="s">
        <v>98</v>
      </c>
      <c r="B13" s="54"/>
      <c r="C13" s="50">
        <v>24175</v>
      </c>
      <c r="D13" s="50">
        <v>34091</v>
      </c>
      <c r="F13" s="50">
        <v>4438.3112609975933</v>
      </c>
      <c r="G13" s="50">
        <v>5573.0387819517709</v>
      </c>
      <c r="H13" s="50">
        <v>7125.4400810094567</v>
      </c>
      <c r="I13" s="50">
        <v>7037.8719997381349</v>
      </c>
      <c r="J13" s="50">
        <v>6902.7218388061629</v>
      </c>
      <c r="K13" s="50">
        <v>8407.3649109689668</v>
      </c>
      <c r="L13" s="50">
        <v>9762</v>
      </c>
      <c r="M13" s="50">
        <v>9019</v>
      </c>
      <c r="N13" s="50">
        <v>9309</v>
      </c>
      <c r="O13" s="50">
        <v>8001</v>
      </c>
      <c r="P13" s="121"/>
    </row>
    <row r="14" spans="1:16">
      <c r="A14" s="51" t="s">
        <v>101</v>
      </c>
      <c r="B14" s="54"/>
      <c r="C14" s="50">
        <v>66899</v>
      </c>
      <c r="D14" s="50">
        <v>98443</v>
      </c>
      <c r="F14" s="50">
        <v>13355.942489530815</v>
      </c>
      <c r="G14" s="50">
        <v>15503.146857520289</v>
      </c>
      <c r="H14" s="50">
        <v>17402.146243092069</v>
      </c>
      <c r="I14" s="50">
        <v>20637.919590106383</v>
      </c>
      <c r="J14" s="50">
        <v>20531.253550665548</v>
      </c>
      <c r="K14" s="50">
        <v>22123.631827135858</v>
      </c>
      <c r="L14" s="50">
        <v>23662</v>
      </c>
      <c r="M14" s="50">
        <v>32126</v>
      </c>
      <c r="N14" s="50">
        <v>32504</v>
      </c>
      <c r="O14" s="50">
        <v>29684</v>
      </c>
      <c r="P14" s="121"/>
    </row>
    <row r="15" spans="1:16">
      <c r="A15" s="51" t="s">
        <v>99</v>
      </c>
      <c r="B15" s="54"/>
      <c r="C15" s="50">
        <v>78712</v>
      </c>
      <c r="D15" s="50">
        <v>123968</v>
      </c>
      <c r="F15" s="50">
        <v>13490.766484838699</v>
      </c>
      <c r="G15" s="50">
        <v>13975.088269747315</v>
      </c>
      <c r="H15" s="50">
        <v>17607.117094082099</v>
      </c>
      <c r="I15" s="50">
        <v>33639.264941915477</v>
      </c>
      <c r="J15" s="50">
        <v>22777.754409339403</v>
      </c>
      <c r="K15" s="50">
        <v>21921.906917786477</v>
      </c>
      <c r="L15" s="50">
        <v>28993</v>
      </c>
      <c r="M15" s="50">
        <v>50275</v>
      </c>
      <c r="N15" s="50">
        <v>35865</v>
      </c>
      <c r="O15" s="50">
        <v>41383</v>
      </c>
      <c r="P15" s="121"/>
    </row>
    <row r="16" spans="1:16">
      <c r="A16" s="48" t="s">
        <v>155</v>
      </c>
      <c r="B16" s="54"/>
      <c r="C16" s="50">
        <v>-129240</v>
      </c>
      <c r="D16" s="50">
        <v>-193303</v>
      </c>
      <c r="F16" s="50">
        <v>-24267.9438917855</v>
      </c>
      <c r="G16" s="50">
        <v>-26205.367720866201</v>
      </c>
      <c r="H16" s="50">
        <v>-35421.224105157497</v>
      </c>
      <c r="I16" s="50">
        <v>-43346</v>
      </c>
      <c r="J16" s="50">
        <v>-37649.33998686861</v>
      </c>
      <c r="K16" s="50">
        <v>-41026.401099787094</v>
      </c>
      <c r="L16" s="50">
        <v>-46294</v>
      </c>
      <c r="M16" s="50">
        <v>-68334</v>
      </c>
      <c r="N16" s="50">
        <v>-62524</v>
      </c>
      <c r="O16" s="50">
        <v>-44949</v>
      </c>
      <c r="P16" s="121"/>
    </row>
    <row r="17" spans="1:15" ht="13.5" thickBot="1">
      <c r="A17" s="48"/>
      <c r="B17" s="52"/>
      <c r="C17" s="50"/>
      <c r="D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5" ht="13.5" thickTop="1">
      <c r="A18" s="56" t="s">
        <v>100</v>
      </c>
      <c r="B18" s="57"/>
      <c r="C18" s="57">
        <v>798114</v>
      </c>
      <c r="D18" s="57">
        <v>1094560</v>
      </c>
      <c r="F18" s="57">
        <v>162898.99999999994</v>
      </c>
      <c r="G18" s="57">
        <v>182058.99999999997</v>
      </c>
      <c r="H18" s="57">
        <v>204232</v>
      </c>
      <c r="I18" s="57">
        <v>248924.16299571283</v>
      </c>
      <c r="J18" s="57">
        <v>228314</v>
      </c>
      <c r="K18" s="57">
        <v>249315</v>
      </c>
      <c r="L18" s="57">
        <v>276786</v>
      </c>
      <c r="M18" s="57">
        <v>340145</v>
      </c>
      <c r="N18" s="57">
        <v>306502</v>
      </c>
      <c r="O18" s="57">
        <f>SUM(O7,O8,O13,O14,O15,O16)</f>
        <v>332524</v>
      </c>
    </row>
    <row r="19" spans="1:15">
      <c r="A19" s="95"/>
      <c r="B19" s="54"/>
      <c r="C19" s="91"/>
      <c r="D19" s="91"/>
      <c r="E19" s="2"/>
      <c r="F19" s="91"/>
      <c r="G19" s="91"/>
      <c r="H19" s="91"/>
      <c r="I19" s="91"/>
      <c r="J19" s="91"/>
      <c r="K19" s="91"/>
      <c r="L19" s="91"/>
      <c r="M19" s="91"/>
      <c r="N19" s="94"/>
      <c r="O19" s="94"/>
    </row>
    <row r="20" spans="1:15"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4"/>
      <c r="O20" s="94"/>
    </row>
    <row r="21" spans="1:15">
      <c r="A21" s="55"/>
      <c r="B21" s="54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3"/>
      <c r="O21" s="113"/>
    </row>
    <row r="22" spans="1:15">
      <c r="A22" s="51"/>
      <c r="B22" s="54"/>
      <c r="C22" s="58"/>
      <c r="D22" s="58"/>
      <c r="F22" s="58"/>
      <c r="G22" s="58"/>
      <c r="H22" s="58"/>
      <c r="I22" s="58"/>
    </row>
    <row r="23" spans="1:15">
      <c r="A23" s="45" t="s">
        <v>102</v>
      </c>
      <c r="B23" s="59"/>
      <c r="C23" s="45"/>
      <c r="D23" s="45"/>
      <c r="F23" s="59"/>
      <c r="G23" s="59"/>
      <c r="H23" s="59"/>
      <c r="I23" s="45"/>
      <c r="J23" s="45"/>
      <c r="K23" s="45"/>
      <c r="L23" s="45"/>
      <c r="M23" s="45"/>
      <c r="N23" s="45"/>
      <c r="O23" s="45"/>
    </row>
    <row r="24" spans="1:15">
      <c r="A24" s="48" t="s">
        <v>93</v>
      </c>
      <c r="B24" s="52"/>
      <c r="C24" s="60"/>
      <c r="D24" s="60">
        <v>0.2978889480219975</v>
      </c>
      <c r="F24" s="60"/>
      <c r="G24" s="60"/>
      <c r="H24" s="60"/>
      <c r="I24" s="60"/>
      <c r="J24" s="60">
        <v>0.38254101592244361</v>
      </c>
      <c r="K24" s="60">
        <v>0.31550100027128275</v>
      </c>
      <c r="L24" s="60">
        <v>0.25678948912722616</v>
      </c>
      <c r="M24" s="60">
        <v>0.26438253180959392</v>
      </c>
      <c r="N24" s="60">
        <v>0.2142853383042467</v>
      </c>
      <c r="O24" s="60">
        <f>(O7-K7)/K7</f>
        <v>0.11512632799134401</v>
      </c>
    </row>
    <row r="25" spans="1:15">
      <c r="A25" s="51" t="s">
        <v>118</v>
      </c>
      <c r="B25" s="52"/>
      <c r="C25" s="60"/>
      <c r="D25" s="60">
        <v>0.41264296002365575</v>
      </c>
      <c r="F25" s="60"/>
      <c r="G25" s="60"/>
      <c r="H25" s="60"/>
      <c r="I25" s="60"/>
      <c r="J25" s="60">
        <v>0.38524597450994674</v>
      </c>
      <c r="K25" s="60">
        <v>0.42146622356679336</v>
      </c>
      <c r="L25" s="60">
        <v>0.37297689599221956</v>
      </c>
      <c r="M25" s="60">
        <v>0.45754008887693126</v>
      </c>
      <c r="N25" s="60">
        <v>0.45474290307142584</v>
      </c>
      <c r="O25" s="60">
        <f t="shared" ref="O25:O33" si="0">(O8-K8)/K8</f>
        <v>0.36147335859222085</v>
      </c>
    </row>
    <row r="26" spans="1:15">
      <c r="A26" s="53" t="s">
        <v>94</v>
      </c>
      <c r="B26" s="52"/>
      <c r="C26" s="60"/>
      <c r="D26" s="60">
        <v>0.37421953985711104</v>
      </c>
      <c r="F26" s="60"/>
      <c r="G26" s="60"/>
      <c r="H26" s="60"/>
      <c r="I26" s="60"/>
      <c r="J26" s="60">
        <v>0.44474888578300198</v>
      </c>
      <c r="K26" s="60">
        <v>0.43547923261594834</v>
      </c>
      <c r="L26" s="60">
        <v>0.31593052031159008</v>
      </c>
      <c r="M26" s="60">
        <v>0.33420988271373397</v>
      </c>
      <c r="N26" s="60">
        <v>0.29262199118581589</v>
      </c>
      <c r="O26" s="60">
        <f t="shared" si="0"/>
        <v>0.23478807417745073</v>
      </c>
    </row>
    <row r="27" spans="1:15">
      <c r="A27" s="55" t="s">
        <v>95</v>
      </c>
      <c r="B27" s="52"/>
      <c r="C27" s="60"/>
      <c r="D27" s="60">
        <v>0.45043469115342777</v>
      </c>
      <c r="F27" s="60"/>
      <c r="G27" s="60"/>
      <c r="H27" s="60"/>
      <c r="I27" s="60"/>
      <c r="J27" s="60">
        <v>0.31193393156750726</v>
      </c>
      <c r="K27" s="60">
        <v>0.41055063021008303</v>
      </c>
      <c r="L27" s="60">
        <v>0.44795980840438548</v>
      </c>
      <c r="M27" s="60">
        <v>0.58182537416608493</v>
      </c>
      <c r="N27" s="60">
        <v>0.59831809168407413</v>
      </c>
      <c r="O27" s="60">
        <f>(O10-K10)/K10</f>
        <v>0.46040778360857526</v>
      </c>
    </row>
    <row r="28" spans="1:15">
      <c r="A28" s="55" t="s">
        <v>96</v>
      </c>
      <c r="B28" s="52"/>
      <c r="C28" s="60"/>
      <c r="D28" s="60">
        <v>0.38268909405236456</v>
      </c>
      <c r="F28" s="60"/>
      <c r="G28" s="60"/>
      <c r="H28" s="60"/>
      <c r="I28" s="60"/>
      <c r="J28" s="60">
        <v>0.5458495587909985</v>
      </c>
      <c r="K28" s="60">
        <v>0.58798791912024062</v>
      </c>
      <c r="L28" s="60">
        <v>0.36849617130268858</v>
      </c>
      <c r="M28" s="60">
        <v>0.18906102151466037</v>
      </c>
      <c r="N28" s="60">
        <v>0.21123003518472602</v>
      </c>
      <c r="O28" s="60">
        <f t="shared" si="0"/>
        <v>0.13779595988403634</v>
      </c>
    </row>
    <row r="29" spans="1:15">
      <c r="A29" s="55" t="s">
        <v>97</v>
      </c>
      <c r="B29" s="52"/>
      <c r="C29" s="60"/>
      <c r="D29" s="60">
        <v>0.42829744115586982</v>
      </c>
      <c r="F29" s="60"/>
      <c r="G29" s="60"/>
      <c r="H29" s="60"/>
      <c r="I29" s="60"/>
      <c r="J29" s="60">
        <v>0.38810766266288615</v>
      </c>
      <c r="K29" s="60">
        <v>0.83547801434993696</v>
      </c>
      <c r="L29" s="60">
        <v>0.6280699737763874</v>
      </c>
      <c r="M29" s="60">
        <v>0.13229918835450225</v>
      </c>
      <c r="N29" s="60">
        <v>0.14008354995428612</v>
      </c>
      <c r="O29" s="60">
        <f>(O12-K12)/K12</f>
        <v>-0.11926582831715593</v>
      </c>
    </row>
    <row r="30" spans="1:15">
      <c r="A30" s="51" t="s">
        <v>98</v>
      </c>
      <c r="B30" s="52"/>
      <c r="C30" s="60"/>
      <c r="D30" s="60">
        <v>0.41017580144777666</v>
      </c>
      <c r="F30" s="60"/>
      <c r="G30" s="60"/>
      <c r="H30" s="60"/>
      <c r="I30" s="60"/>
      <c r="J30" s="60">
        <v>0.55525861817421229</v>
      </c>
      <c r="K30" s="60">
        <v>0.50857821736251541</v>
      </c>
      <c r="L30" s="60">
        <v>0.37002064279754965</v>
      </c>
      <c r="M30" s="60">
        <v>0.28149531567717895</v>
      </c>
      <c r="N30" s="60">
        <v>0.3485984539701526</v>
      </c>
      <c r="O30" s="60">
        <f t="shared" si="0"/>
        <v>-4.8334396719094279E-2</v>
      </c>
    </row>
    <row r="31" spans="1:15">
      <c r="A31" s="51" t="s">
        <v>101</v>
      </c>
      <c r="B31" s="52"/>
      <c r="C31" s="60"/>
      <c r="D31" s="60">
        <v>0.47151676407719101</v>
      </c>
      <c r="F31" s="60"/>
      <c r="G31" s="60"/>
      <c r="H31" s="60"/>
      <c r="I31" s="60"/>
      <c r="J31" s="60">
        <v>0.5372373433592702</v>
      </c>
      <c r="K31" s="60">
        <v>0.42704136330903003</v>
      </c>
      <c r="L31" s="60">
        <v>0.35971734000298</v>
      </c>
      <c r="M31" s="60">
        <v>0.55664915059562936</v>
      </c>
      <c r="N31" s="60">
        <v>0.58314736700265146</v>
      </c>
      <c r="O31" s="60">
        <f t="shared" si="0"/>
        <v>0.34173268801151052</v>
      </c>
    </row>
    <row r="32" spans="1:15">
      <c r="A32" s="51" t="s">
        <v>99</v>
      </c>
      <c r="B32" s="52"/>
      <c r="C32" s="60"/>
      <c r="D32" s="60">
        <v>0.57495680455330822</v>
      </c>
      <c r="F32" s="60"/>
      <c r="G32" s="60"/>
      <c r="H32" s="60"/>
      <c r="I32" s="60"/>
      <c r="J32" s="60">
        <v>0.68839586949619802</v>
      </c>
      <c r="K32" s="60">
        <v>0.56864174985156268</v>
      </c>
      <c r="L32" s="60">
        <v>0.64666366703182721</v>
      </c>
      <c r="M32" s="60">
        <v>0.49453325115186825</v>
      </c>
      <c r="N32" s="60">
        <v>0.57456259100302376</v>
      </c>
      <c r="O32" s="60">
        <f t="shared" si="0"/>
        <v>0.88774636053324552</v>
      </c>
    </row>
    <row r="33" spans="1:15">
      <c r="A33" s="48" t="s">
        <v>155</v>
      </c>
      <c r="B33" s="52"/>
      <c r="C33" s="60"/>
      <c r="D33" s="60">
        <v>0.49569018879603838</v>
      </c>
      <c r="F33" s="60"/>
      <c r="G33" s="60"/>
      <c r="H33" s="60"/>
      <c r="I33" s="60"/>
      <c r="J33" s="60">
        <v>0.55140213586914555</v>
      </c>
      <c r="K33" s="60">
        <v>0.56557242534397045</v>
      </c>
      <c r="L33" s="60">
        <v>0.30695652591123684</v>
      </c>
      <c r="M33" s="60">
        <v>0.57647764499607812</v>
      </c>
      <c r="N33" s="60">
        <v>0.66069312295533489</v>
      </c>
      <c r="O33" s="60">
        <f t="shared" si="0"/>
        <v>9.5611576815429283E-2</v>
      </c>
    </row>
    <row r="34" spans="1:15" ht="13.5" thickBot="1">
      <c r="A34" s="48"/>
      <c r="B34" s="52"/>
      <c r="C34" s="60"/>
      <c r="D34" s="60"/>
      <c r="F34" s="60"/>
      <c r="G34" s="60"/>
      <c r="H34" s="60"/>
      <c r="I34" s="60"/>
      <c r="J34" s="60"/>
      <c r="K34" s="60"/>
      <c r="L34" s="60"/>
      <c r="M34" s="60"/>
      <c r="N34" s="60"/>
      <c r="O34" s="60"/>
    </row>
    <row r="35" spans="1:15" ht="13.5" thickTop="1">
      <c r="A35" s="56" t="s">
        <v>100</v>
      </c>
      <c r="B35" s="57"/>
      <c r="C35" s="61"/>
      <c r="D35" s="61">
        <v>0.37143315365975288</v>
      </c>
      <c r="F35" s="61"/>
      <c r="G35" s="61"/>
      <c r="H35" s="61"/>
      <c r="I35" s="61"/>
      <c r="J35" s="61">
        <v>0.40156784265096829</v>
      </c>
      <c r="K35" s="61">
        <v>0.36941870492532664</v>
      </c>
      <c r="L35" s="61">
        <v>0.35525284970034077</v>
      </c>
      <c r="M35" s="61">
        <v>0.3664603544568642</v>
      </c>
      <c r="N35" s="61">
        <v>0.34245819354047496</v>
      </c>
      <c r="O35" s="61">
        <f>(O18-K18)/K18</f>
        <v>0.33375047630507593</v>
      </c>
    </row>
    <row r="36" spans="1:15">
      <c r="A36" s="62"/>
      <c r="B36" s="63"/>
      <c r="C36" s="60"/>
      <c r="D36" s="60"/>
      <c r="F36" s="60"/>
      <c r="G36" s="60"/>
      <c r="H36" s="60"/>
      <c r="I36" s="60"/>
    </row>
    <row r="37" spans="1:15">
      <c r="A37" s="64" t="s">
        <v>103</v>
      </c>
      <c r="B37" s="51"/>
      <c r="C37" s="51"/>
      <c r="D37" s="51"/>
      <c r="F37" s="51"/>
      <c r="G37" s="51"/>
      <c r="H37" s="51"/>
      <c r="I37" s="51"/>
      <c r="O37" s="123"/>
    </row>
    <row r="38" spans="1:15" ht="13.5">
      <c r="B38" s="65"/>
      <c r="C38" s="66"/>
      <c r="D38" s="66"/>
      <c r="F38" s="66"/>
      <c r="G38" s="66"/>
      <c r="H38" s="66"/>
      <c r="I38" s="66"/>
    </row>
    <row r="39" spans="1:15" ht="13.5">
      <c r="A39" s="127" t="s">
        <v>169</v>
      </c>
      <c r="B39" s="65"/>
      <c r="C39" s="66"/>
      <c r="D39" s="66"/>
      <c r="F39" s="118"/>
      <c r="G39" s="66"/>
      <c r="H39" s="66"/>
      <c r="I39" s="66"/>
    </row>
    <row r="40" spans="1:15" ht="13.5">
      <c r="A40" s="127" t="s">
        <v>166</v>
      </c>
      <c r="B40" s="65"/>
      <c r="C40" s="66"/>
      <c r="D40" s="66"/>
      <c r="F40" s="118"/>
      <c r="G40" s="66"/>
      <c r="H40" s="66"/>
      <c r="I40" s="66"/>
    </row>
    <row r="41" spans="1:15">
      <c r="A41" s="127" t="s">
        <v>167</v>
      </c>
      <c r="B41" s="52"/>
      <c r="C41" s="67"/>
      <c r="D41" s="67"/>
      <c r="F41" s="118"/>
      <c r="G41" s="67"/>
      <c r="H41" s="67"/>
      <c r="I41" s="67"/>
    </row>
    <row r="42" spans="1:15">
      <c r="A42" s="127" t="s">
        <v>170</v>
      </c>
      <c r="B42" s="52"/>
      <c r="C42" s="67"/>
      <c r="D42" s="67"/>
      <c r="F42" s="118"/>
      <c r="G42" s="67"/>
      <c r="H42" s="67"/>
      <c r="I42" s="67"/>
    </row>
    <row r="43" spans="1:15">
      <c r="A43" s="127" t="s">
        <v>171</v>
      </c>
      <c r="C43" s="67"/>
      <c r="D43" s="67"/>
      <c r="F43" s="118"/>
      <c r="G43" s="67"/>
      <c r="H43" s="67"/>
      <c r="I43" s="67"/>
    </row>
    <row r="44" spans="1:15">
      <c r="A44" s="127" t="s">
        <v>168</v>
      </c>
      <c r="B44" s="52"/>
      <c r="C44" s="67"/>
      <c r="D44" s="67"/>
      <c r="F44" s="118"/>
      <c r="G44" s="67"/>
      <c r="H44" s="67"/>
      <c r="I44" s="67"/>
    </row>
    <row r="45" spans="1:15">
      <c r="A45" s="127" t="s">
        <v>172</v>
      </c>
      <c r="B45" s="52"/>
      <c r="C45" s="67"/>
      <c r="D45" s="67"/>
      <c r="F45" s="118"/>
      <c r="G45" s="67"/>
      <c r="H45" s="67"/>
      <c r="I45" s="67"/>
    </row>
    <row r="46" spans="1:15">
      <c r="A46" s="127" t="s">
        <v>173</v>
      </c>
      <c r="B46" s="52"/>
      <c r="C46" s="67"/>
      <c r="D46" s="67"/>
      <c r="F46" s="118"/>
      <c r="G46" s="67"/>
      <c r="H46" s="67"/>
      <c r="I46" s="67"/>
    </row>
    <row r="47" spans="1:15">
      <c r="A47" s="1"/>
      <c r="B47" s="47"/>
      <c r="C47" s="67"/>
      <c r="D47" s="67"/>
      <c r="F47" s="67"/>
      <c r="G47" s="67"/>
      <c r="H47" s="67"/>
      <c r="I47" s="67"/>
    </row>
    <row r="48" spans="1:15" ht="15.75">
      <c r="A48" s="84" t="s">
        <v>154</v>
      </c>
      <c r="B48" s="47"/>
      <c r="C48" s="67"/>
      <c r="D48" s="67"/>
      <c r="F48" s="67"/>
      <c r="G48" s="67"/>
      <c r="H48" s="67"/>
      <c r="I48" s="67"/>
    </row>
    <row r="49" spans="1:9">
      <c r="A49" s="47"/>
      <c r="B49" s="47"/>
      <c r="C49" s="67"/>
      <c r="D49" s="67"/>
      <c r="F49" s="67"/>
      <c r="G49" s="67"/>
      <c r="H49" s="67"/>
      <c r="I49" s="67"/>
    </row>
    <row r="50" spans="1:9">
      <c r="A50" s="1"/>
      <c r="B50" s="47"/>
      <c r="C50" s="67"/>
      <c r="D50" s="67"/>
      <c r="F50" s="67"/>
      <c r="G50" s="67"/>
      <c r="H50" s="67"/>
      <c r="I50" s="67"/>
    </row>
    <row r="51" spans="1:9">
      <c r="A51" s="1"/>
      <c r="B51" s="47"/>
      <c r="C51" s="67"/>
      <c r="D51" s="67"/>
      <c r="F51" s="67"/>
      <c r="G51" s="67"/>
      <c r="H51" s="67"/>
      <c r="I51" s="67"/>
    </row>
    <row r="52" spans="1:9">
      <c r="A52" s="1"/>
      <c r="B52" s="47"/>
      <c r="C52" s="67"/>
      <c r="D52" s="67"/>
      <c r="F52" s="67"/>
      <c r="G52" s="67"/>
      <c r="H52" s="67"/>
      <c r="I52" s="67"/>
    </row>
    <row r="53" spans="1:9">
      <c r="A53" s="1"/>
      <c r="C53" s="67"/>
      <c r="D53" s="67"/>
      <c r="F53" s="67"/>
      <c r="G53" s="67"/>
      <c r="H53" s="67"/>
      <c r="I53" s="67"/>
    </row>
    <row r="54" spans="1:9">
      <c r="A54" s="1"/>
      <c r="C54" s="69"/>
      <c r="D54" s="69"/>
      <c r="F54" s="69"/>
      <c r="G54" s="69"/>
      <c r="H54" s="69"/>
      <c r="I54" s="69"/>
    </row>
    <row r="55" spans="1:9">
      <c r="A55" s="1"/>
      <c r="C55" s="69"/>
      <c r="D55" s="69"/>
      <c r="F55" s="69"/>
      <c r="G55" s="69"/>
      <c r="H55" s="69"/>
      <c r="I55" s="69"/>
    </row>
    <row r="56" spans="1:9">
      <c r="C56" s="70"/>
      <c r="D56" s="70"/>
      <c r="F56" s="70"/>
      <c r="G56" s="70"/>
      <c r="H56" s="70"/>
      <c r="I56" s="70"/>
    </row>
    <row r="57" spans="1:9">
      <c r="C57" s="70"/>
      <c r="D57" s="70"/>
      <c r="F57" s="70"/>
      <c r="G57" s="70"/>
      <c r="H57" s="70"/>
      <c r="I57" s="70"/>
    </row>
  </sheetData>
  <phoneticPr fontId="27" type="noConversion"/>
  <hyperlinks>
    <hyperlink ref="A2" location="Содержание!A1" display="Обратно к содержанию" xr:uid="{9FF1CA2D-5266-4248-BE9D-D75FC037D3F5}"/>
  </hyperlink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7740B-D4B4-40C0-8A89-9149A9A9F6AF}">
  <sheetPr codeName="Sheet10"/>
  <dimension ref="A2:O54"/>
  <sheetViews>
    <sheetView showGridLines="0" zoomScale="85" zoomScaleNormal="85" workbookViewId="0">
      <pane xSplit="1" ySplit="4" topLeftCell="E5" activePane="bottomRight" state="frozen"/>
      <selection activeCell="R35" sqref="R35"/>
      <selection pane="topRight" activeCell="R35" sqref="R35"/>
      <selection pane="bottomLeft" activeCell="R35" sqref="R35"/>
      <selection pane="bottomRight" activeCell="R35" sqref="R35"/>
    </sheetView>
  </sheetViews>
  <sheetFormatPr defaultColWidth="8.7109375" defaultRowHeight="12.75"/>
  <cols>
    <col min="1" max="1" width="51.28515625" style="40" customWidth="1"/>
    <col min="2" max="2" width="1.42578125" style="40" customWidth="1"/>
    <col min="3" max="4" width="13.140625" style="40" customWidth="1"/>
    <col min="5" max="5" width="8.85546875" style="41" customWidth="1"/>
    <col min="6" max="8" width="13.140625" style="40" customWidth="1"/>
    <col min="9" max="9" width="13.28515625" style="40" customWidth="1"/>
    <col min="10" max="15" width="13.28515625" style="41" customWidth="1"/>
    <col min="16" max="16384" width="8.7109375" style="41"/>
  </cols>
  <sheetData>
    <row r="2" spans="1:15">
      <c r="A2" s="81" t="s">
        <v>82</v>
      </c>
    </row>
    <row r="3" spans="1:15">
      <c r="A3" s="105" t="s">
        <v>81</v>
      </c>
    </row>
    <row r="4" spans="1:15">
      <c r="A4" s="43" t="s">
        <v>152</v>
      </c>
      <c r="B4" s="42"/>
      <c r="C4" s="5">
        <v>2023</v>
      </c>
      <c r="D4" s="5">
        <v>2024</v>
      </c>
      <c r="F4" s="15" t="s">
        <v>83</v>
      </c>
      <c r="G4" s="15" t="s">
        <v>84</v>
      </c>
      <c r="H4" s="15" t="s">
        <v>85</v>
      </c>
      <c r="I4" s="15" t="s">
        <v>86</v>
      </c>
      <c r="J4" s="15" t="s">
        <v>87</v>
      </c>
      <c r="K4" s="15" t="s">
        <v>88</v>
      </c>
      <c r="L4" s="15" t="s">
        <v>116</v>
      </c>
      <c r="M4" s="15" t="s">
        <v>141</v>
      </c>
      <c r="N4" s="15" t="s">
        <v>157</v>
      </c>
      <c r="O4" s="15" t="s">
        <v>159</v>
      </c>
    </row>
    <row r="5" spans="1:15">
      <c r="A5" s="44"/>
      <c r="B5" s="44"/>
      <c r="C5" s="3"/>
      <c r="D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>
      <c r="A6" s="45" t="s">
        <v>104</v>
      </c>
      <c r="B6" s="46"/>
      <c r="C6" s="45"/>
      <c r="D6" s="45"/>
      <c r="F6" s="45"/>
      <c r="G6" s="45"/>
      <c r="H6" s="45"/>
      <c r="I6" s="45"/>
      <c r="J6" s="45"/>
      <c r="K6" s="45"/>
      <c r="L6" s="45"/>
      <c r="M6" s="117"/>
      <c r="N6" s="117"/>
      <c r="O6" s="117"/>
    </row>
    <row r="7" spans="1:15">
      <c r="A7" s="48" t="s">
        <v>93</v>
      </c>
      <c r="B7" s="49"/>
      <c r="C7" s="50">
        <v>173036</v>
      </c>
      <c r="D7" s="50">
        <v>220539</v>
      </c>
      <c r="E7" s="101"/>
      <c r="F7" s="50">
        <v>34759.802225228268</v>
      </c>
      <c r="G7" s="50">
        <v>41053.519103892271</v>
      </c>
      <c r="H7" s="50">
        <v>47034.105577066599</v>
      </c>
      <c r="I7" s="50">
        <v>50189</v>
      </c>
      <c r="J7" s="50">
        <v>44218.245801917859</v>
      </c>
      <c r="K7" s="50">
        <v>52377.905795841289</v>
      </c>
      <c r="L7" s="50">
        <v>58402</v>
      </c>
      <c r="M7" s="50">
        <v>65541</v>
      </c>
      <c r="N7" s="50">
        <v>58793</v>
      </c>
      <c r="O7" s="50">
        <v>58919</v>
      </c>
    </row>
    <row r="8" spans="1:15">
      <c r="A8" s="51" t="s">
        <v>118</v>
      </c>
      <c r="B8" s="68"/>
      <c r="C8" s="50">
        <v>-23919</v>
      </c>
      <c r="D8" s="50">
        <v>17384</v>
      </c>
      <c r="E8" s="101"/>
      <c r="F8" s="50">
        <v>-10933.149102240946</v>
      </c>
      <c r="G8" s="50">
        <v>-6180.4516052365516</v>
      </c>
      <c r="H8" s="50">
        <v>-4533.5818998607901</v>
      </c>
      <c r="I8" s="50">
        <v>-2272</v>
      </c>
      <c r="J8" s="50">
        <v>2862.4944855438048</v>
      </c>
      <c r="K8" s="50">
        <v>8855.2564798449021</v>
      </c>
      <c r="L8" s="50">
        <v>4137</v>
      </c>
      <c r="M8" s="50">
        <v>1530</v>
      </c>
      <c r="N8" s="50">
        <v>8098</v>
      </c>
      <c r="O8" s="50">
        <v>12731</v>
      </c>
    </row>
    <row r="9" spans="1:15">
      <c r="A9" s="53" t="s">
        <v>94</v>
      </c>
      <c r="B9" s="68"/>
      <c r="C9" s="50">
        <v>52739.123333532116</v>
      </c>
      <c r="D9" s="50">
        <v>80748.791780477361</v>
      </c>
      <c r="E9" s="101"/>
      <c r="F9" s="50">
        <v>8694.5421337199696</v>
      </c>
      <c r="G9" s="50">
        <v>11263.649415812186</v>
      </c>
      <c r="H9" s="50">
        <v>13820.86712714552</v>
      </c>
      <c r="I9" s="50">
        <v>18960.064656854436</v>
      </c>
      <c r="J9" s="50">
        <v>17561</v>
      </c>
      <c r="K9" s="50">
        <v>20177.464702379912</v>
      </c>
      <c r="L9" s="50">
        <v>20236.327078097445</v>
      </c>
      <c r="M9" s="50">
        <v>22775</v>
      </c>
      <c r="N9" s="50">
        <v>23463</v>
      </c>
      <c r="O9" s="126">
        <v>25124</v>
      </c>
    </row>
    <row r="10" spans="1:15">
      <c r="A10" s="55" t="s">
        <v>95</v>
      </c>
      <c r="B10" s="68"/>
      <c r="C10" s="50">
        <v>-67182.382158835317</v>
      </c>
      <c r="D10" s="50">
        <v>-57485.886451891194</v>
      </c>
      <c r="E10" s="101"/>
      <c r="F10" s="50">
        <v>-16895.701407844215</v>
      </c>
      <c r="G10" s="50">
        <v>-14705.888013720269</v>
      </c>
      <c r="H10" s="50">
        <v>-16017.4546675367</v>
      </c>
      <c r="I10" s="50">
        <v>-19563.338069734134</v>
      </c>
      <c r="J10" s="50">
        <v>-13438.717946461402</v>
      </c>
      <c r="K10" s="50">
        <v>-10560.950621895476</v>
      </c>
      <c r="L10" s="50">
        <v>-14675.217883534313</v>
      </c>
      <c r="M10" s="50">
        <v>-18811</v>
      </c>
      <c r="N10" s="50">
        <v>-14357</v>
      </c>
      <c r="O10" s="126">
        <v>-11376</v>
      </c>
    </row>
    <row r="11" spans="1:15">
      <c r="A11" s="55" t="s">
        <v>96</v>
      </c>
      <c r="B11" s="68"/>
      <c r="C11" s="50">
        <v>-9476.0084887344765</v>
      </c>
      <c r="D11" s="50">
        <v>-5878.6738827333766</v>
      </c>
      <c r="E11" s="101"/>
      <c r="F11" s="50">
        <v>-2732.0003808423226</v>
      </c>
      <c r="G11" s="50">
        <v>-2738.2794413388492</v>
      </c>
      <c r="H11" s="50">
        <v>-2337.1040692828201</v>
      </c>
      <c r="I11" s="50">
        <v>-1668.6245972704851</v>
      </c>
      <c r="J11" s="50">
        <v>-1260.3390792038001</v>
      </c>
      <c r="K11" s="50">
        <v>-761.26911802328993</v>
      </c>
      <c r="L11" s="50">
        <v>-1424.0656855062866</v>
      </c>
      <c r="M11" s="50">
        <v>-2434</v>
      </c>
      <c r="N11" s="50">
        <v>-1008</v>
      </c>
      <c r="O11" s="126">
        <v>-1017</v>
      </c>
    </row>
    <row r="12" spans="1:15">
      <c r="A12" s="55" t="s">
        <v>97</v>
      </c>
      <c r="B12" s="68"/>
      <c r="C12" s="50">
        <v>0</v>
      </c>
      <c r="D12" s="50">
        <v>0</v>
      </c>
      <c r="E12" s="101"/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126">
        <v>0</v>
      </c>
    </row>
    <row r="13" spans="1:15">
      <c r="A13" s="51" t="s">
        <v>98</v>
      </c>
      <c r="B13" s="52"/>
      <c r="C13" s="50">
        <v>424</v>
      </c>
      <c r="D13" s="50">
        <v>-589</v>
      </c>
      <c r="E13" s="101"/>
      <c r="F13" s="50">
        <v>-116.86521640003171</v>
      </c>
      <c r="G13" s="50">
        <v>-45.852418067728365</v>
      </c>
      <c r="H13" s="50">
        <v>235.53087833225501</v>
      </c>
      <c r="I13" s="50">
        <v>351</v>
      </c>
      <c r="J13" s="50">
        <v>-403.21500387185603</v>
      </c>
      <c r="K13" s="50">
        <v>-1057.8350868607961</v>
      </c>
      <c r="L13" s="50">
        <v>639</v>
      </c>
      <c r="M13" s="50">
        <v>234</v>
      </c>
      <c r="N13" s="50">
        <v>-680</v>
      </c>
      <c r="O13" s="50">
        <v>-824</v>
      </c>
    </row>
    <row r="14" spans="1:15">
      <c r="A14" s="51" t="s">
        <v>101</v>
      </c>
      <c r="B14" s="54"/>
      <c r="C14" s="50">
        <v>2943</v>
      </c>
      <c r="D14" s="50">
        <v>1562</v>
      </c>
      <c r="E14" s="101"/>
      <c r="F14" s="50">
        <v>-226.0414450438835</v>
      </c>
      <c r="G14" s="50">
        <v>1799.6277305239535</v>
      </c>
      <c r="H14" s="50">
        <v>1039.6151785413304</v>
      </c>
      <c r="I14" s="50">
        <v>330</v>
      </c>
      <c r="J14" s="50">
        <v>-526.07944357877557</v>
      </c>
      <c r="K14" s="50">
        <v>284.87512458063748</v>
      </c>
      <c r="L14" s="50">
        <v>1510</v>
      </c>
      <c r="M14" s="50">
        <v>293</v>
      </c>
      <c r="N14" s="50">
        <v>1758</v>
      </c>
      <c r="O14" s="50">
        <v>2523</v>
      </c>
    </row>
    <row r="15" spans="1:15">
      <c r="A15" s="51" t="s">
        <v>99</v>
      </c>
      <c r="B15" s="54"/>
      <c r="C15" s="50">
        <v>-32712</v>
      </c>
      <c r="D15" s="50">
        <v>-53788</v>
      </c>
      <c r="E15" s="101"/>
      <c r="F15" s="50">
        <v>-5609.8808058378581</v>
      </c>
      <c r="G15" s="50">
        <v>-6486.5854760520097</v>
      </c>
      <c r="H15" s="50">
        <v>-11294.2648524244</v>
      </c>
      <c r="I15" s="50">
        <v>-9321</v>
      </c>
      <c r="J15" s="50">
        <v>-9299.3055933180258</v>
      </c>
      <c r="K15" s="50">
        <v>-14049.874916701967</v>
      </c>
      <c r="L15" s="50">
        <v>-10807</v>
      </c>
      <c r="M15" s="50">
        <v>-19634</v>
      </c>
      <c r="N15" s="50">
        <v>-20258</v>
      </c>
      <c r="O15" s="50">
        <v>-8178</v>
      </c>
    </row>
    <row r="16" spans="1:15">
      <c r="A16" s="48" t="s">
        <v>155</v>
      </c>
      <c r="B16" s="54"/>
      <c r="C16" s="50">
        <v>1054</v>
      </c>
      <c r="D16" s="50">
        <v>3494</v>
      </c>
      <c r="E16" s="101"/>
      <c r="F16" s="50">
        <v>276.13434429444897</v>
      </c>
      <c r="G16" s="50">
        <v>404.74266494006588</v>
      </c>
      <c r="H16" s="50">
        <v>395.59511834504519</v>
      </c>
      <c r="I16" s="50">
        <v>-24</v>
      </c>
      <c r="J16" s="50">
        <v>748.8597533069842</v>
      </c>
      <c r="K16" s="50">
        <v>1194.5176964539569</v>
      </c>
      <c r="L16" s="50">
        <v>785</v>
      </c>
      <c r="M16" s="50">
        <v>766</v>
      </c>
      <c r="N16" s="50">
        <v>1183</v>
      </c>
      <c r="O16" s="50">
        <v>876</v>
      </c>
    </row>
    <row r="17" spans="1:15" ht="13.5" thickBot="1">
      <c r="A17" s="51"/>
      <c r="B17" s="54"/>
      <c r="C17" s="50"/>
      <c r="D17" s="50"/>
      <c r="F17" s="60"/>
      <c r="G17" s="60"/>
      <c r="H17" s="60"/>
      <c r="I17" s="60"/>
      <c r="J17" s="60"/>
      <c r="K17" s="60"/>
      <c r="L17" s="60"/>
      <c r="M17" s="60"/>
      <c r="N17" s="50"/>
      <c r="O17" s="50"/>
    </row>
    <row r="18" spans="1:15" ht="13.5" thickTop="1">
      <c r="A18" s="56" t="s">
        <v>107</v>
      </c>
      <c r="B18" s="57"/>
      <c r="C18" s="71">
        <v>120826</v>
      </c>
      <c r="D18" s="71">
        <v>188601.84509315802</v>
      </c>
      <c r="F18" s="71">
        <v>18150</v>
      </c>
      <c r="G18" s="71">
        <v>30546</v>
      </c>
      <c r="H18" s="71">
        <v>32877</v>
      </c>
      <c r="I18" s="71">
        <v>39253</v>
      </c>
      <c r="J18" s="71">
        <v>37601</v>
      </c>
      <c r="K18" s="71">
        <v>47604.845093158016</v>
      </c>
      <c r="L18" s="71">
        <v>54666</v>
      </c>
      <c r="M18" s="71">
        <v>48730</v>
      </c>
      <c r="N18" s="71">
        <v>48894</v>
      </c>
      <c r="O18" s="71">
        <f>SUM(O7:O8,O13:O16)</f>
        <v>66047</v>
      </c>
    </row>
    <row r="19" spans="1:15" ht="25.5">
      <c r="A19" s="72" t="s">
        <v>109</v>
      </c>
      <c r="B19" s="52"/>
      <c r="C19" s="52">
        <v>134676</v>
      </c>
      <c r="D19" s="52">
        <v>205814.84509315802</v>
      </c>
      <c r="F19" s="73">
        <v>21463</v>
      </c>
      <c r="G19" s="73">
        <v>33881</v>
      </c>
      <c r="H19" s="73">
        <v>36268</v>
      </c>
      <c r="I19" s="73">
        <v>43063</v>
      </c>
      <c r="J19" s="73">
        <v>41122</v>
      </c>
      <c r="K19" s="73">
        <v>52123</v>
      </c>
      <c r="L19" s="96">
        <v>58891</v>
      </c>
      <c r="M19" s="96">
        <v>53679</v>
      </c>
      <c r="N19" s="96">
        <v>54283.083037999997</v>
      </c>
      <c r="O19" s="96">
        <v>71907.597102300002</v>
      </c>
    </row>
    <row r="20" spans="1:15">
      <c r="A20" s="72"/>
      <c r="B20" s="52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4"/>
      <c r="O20" s="94"/>
    </row>
    <row r="21" spans="1:15">
      <c r="A21" s="72"/>
      <c r="B21" s="52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3"/>
      <c r="O21" s="113"/>
    </row>
    <row r="22" spans="1:15">
      <c r="A22" s="45" t="s">
        <v>108</v>
      </c>
      <c r="B22" s="59"/>
      <c r="C22" s="45"/>
      <c r="D22" s="45"/>
      <c r="F22" s="45"/>
      <c r="G22" s="45"/>
      <c r="H22" s="45"/>
      <c r="I22" s="45"/>
      <c r="J22" s="45"/>
      <c r="K22" s="45"/>
      <c r="L22" s="45"/>
      <c r="M22" s="45"/>
      <c r="N22" s="45"/>
      <c r="O22" s="45"/>
    </row>
    <row r="23" spans="1:15">
      <c r="A23" s="48" t="s">
        <v>93</v>
      </c>
      <c r="B23" s="52"/>
      <c r="C23" s="60">
        <v>0.51160782922358228</v>
      </c>
      <c r="D23" s="60">
        <v>0.50239878625515977</v>
      </c>
      <c r="F23" s="60">
        <v>0.51323873675896969</v>
      </c>
      <c r="G23" s="60">
        <v>0.52229696574047402</v>
      </c>
      <c r="H23" s="60">
        <v>0.51920009766853059</v>
      </c>
      <c r="I23" s="60">
        <v>0.49543736494508889</v>
      </c>
      <c r="J23" s="60">
        <v>0.47224309415915849</v>
      </c>
      <c r="K23" s="60">
        <v>0.50655202946960698</v>
      </c>
      <c r="L23" s="60">
        <v>0.51296419913572011</v>
      </c>
      <c r="M23" s="60">
        <v>0.51169926220868955</v>
      </c>
      <c r="N23" s="60">
        <v>0.5170933781299748</v>
      </c>
      <c r="O23" s="60">
        <f>O7/'Выручка по сегментам'!O7</f>
        <v>0.51098391223277395</v>
      </c>
    </row>
    <row r="24" spans="1:15">
      <c r="A24" s="51" t="s">
        <v>118</v>
      </c>
      <c r="B24" s="52"/>
      <c r="C24" s="60">
        <v>-5.7038545551665917E-2</v>
      </c>
      <c r="D24" s="60">
        <v>2.9345582041530142E-2</v>
      </c>
      <c r="F24" s="60">
        <v>-0.12402111962230847</v>
      </c>
      <c r="G24" s="60">
        <v>-6.5324720143946094E-2</v>
      </c>
      <c r="H24" s="60">
        <v>-4.2398071020545991E-2</v>
      </c>
      <c r="I24" s="60">
        <v>-1.752373914892201E-2</v>
      </c>
      <c r="J24" s="60">
        <v>2.3440568412577287E-2</v>
      </c>
      <c r="K24" s="60">
        <v>6.5844870457727828E-2</v>
      </c>
      <c r="L24" s="60">
        <v>2.8179087398083249E-2</v>
      </c>
      <c r="M24" s="60">
        <v>8.0963518790944794E-3</v>
      </c>
      <c r="N24" s="60">
        <v>4.5584270105657784E-2</v>
      </c>
      <c r="O24" s="60">
        <f>O8/'Выручка по сегментам'!O8</f>
        <v>6.9530311305297646E-2</v>
      </c>
    </row>
    <row r="25" spans="1:15">
      <c r="A25" s="53" t="s">
        <v>94</v>
      </c>
      <c r="B25" s="52"/>
      <c r="C25" s="60">
        <v>0.31799955850175332</v>
      </c>
      <c r="D25" s="60">
        <v>0.35430193487668282</v>
      </c>
      <c r="F25" s="60">
        <v>0.26717754161237411</v>
      </c>
      <c r="G25" s="60">
        <v>0.29515627761017094</v>
      </c>
      <c r="H25" s="60">
        <v>0.30610621677660449</v>
      </c>
      <c r="I25" s="60">
        <v>0.37926095415392158</v>
      </c>
      <c r="J25" s="60">
        <v>0.37351677204044742</v>
      </c>
      <c r="K25" s="60">
        <v>0.36833465571146889</v>
      </c>
      <c r="L25" s="60">
        <v>0.34059289873091719</v>
      </c>
      <c r="M25" s="60">
        <v>0.34145427286356822</v>
      </c>
      <c r="N25" s="60">
        <v>0.38607605351060503</v>
      </c>
      <c r="O25" s="60">
        <f>O9/'Выручка по сегментам'!O9</f>
        <v>0.37142603707755534</v>
      </c>
    </row>
    <row r="26" spans="1:15">
      <c r="A26" s="55" t="s">
        <v>95</v>
      </c>
      <c r="B26" s="52"/>
      <c r="C26" s="60">
        <v>-0.30230706989131967</v>
      </c>
      <c r="D26" s="60">
        <v>-0.17834295530816269</v>
      </c>
      <c r="F26" s="60">
        <v>-0.33790882919369297</v>
      </c>
      <c r="G26" s="60">
        <v>-0.29468125369595177</v>
      </c>
      <c r="H26" s="60">
        <v>-0.29958833031754012</v>
      </c>
      <c r="I26" s="60">
        <v>-0.28409393876776229</v>
      </c>
      <c r="J26" s="60">
        <v>-0.20486566986693538</v>
      </c>
      <c r="K26" s="60">
        <v>-0.15002912871852664</v>
      </c>
      <c r="L26" s="60">
        <v>-0.18956556072510899</v>
      </c>
      <c r="M26" s="60">
        <v>-0.17269205346650998</v>
      </c>
      <c r="N26" s="60">
        <v>-0.13693417011617037</v>
      </c>
      <c r="O26" s="60">
        <f>O10/'Выручка по сегментам'!O10</f>
        <v>-0.11065932569405265</v>
      </c>
    </row>
    <row r="27" spans="1:15">
      <c r="A27" s="55" t="s">
        <v>96</v>
      </c>
      <c r="B27" s="52"/>
      <c r="C27" s="60">
        <v>-0.17174091452814957</v>
      </c>
      <c r="D27" s="60">
        <v>-7.7055414555549817E-2</v>
      </c>
      <c r="F27" s="60">
        <v>-0.25154117211770088</v>
      </c>
      <c r="G27" s="60">
        <v>-0.25101676194666867</v>
      </c>
      <c r="H27" s="60">
        <v>-0.1706953071862877</v>
      </c>
      <c r="I27" s="60">
        <v>-8.4638532043124812E-2</v>
      </c>
      <c r="J27" s="60">
        <v>-7.5066903385557826E-2</v>
      </c>
      <c r="K27" s="60">
        <v>-4.3945658390227446E-2</v>
      </c>
      <c r="L27" s="60">
        <v>-7.6002865213550014E-2</v>
      </c>
      <c r="M27" s="60">
        <v>-0.10383073116628275</v>
      </c>
      <c r="N27" s="60">
        <v>-4.956726986624705E-2</v>
      </c>
      <c r="O27" s="60">
        <f>O11/'Выручка по сегментам'!O11</f>
        <v>-5.1598173515981734E-2</v>
      </c>
    </row>
    <row r="28" spans="1:15">
      <c r="A28" s="55" t="s">
        <v>97</v>
      </c>
      <c r="B28" s="52"/>
      <c r="C28" s="60">
        <v>0</v>
      </c>
      <c r="D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f>O12/'Выручка по сегментам'!O12</f>
        <v>0</v>
      </c>
    </row>
    <row r="29" spans="1:15">
      <c r="A29" s="51" t="s">
        <v>98</v>
      </c>
      <c r="B29" s="52"/>
      <c r="C29" s="60">
        <v>1.7538779731127198E-2</v>
      </c>
      <c r="D29" s="60">
        <v>-1.7277287260567306E-2</v>
      </c>
      <c r="F29" s="60">
        <v>-2.633100959524954E-2</v>
      </c>
      <c r="G29" s="60">
        <v>-8.2275433316956192E-3</v>
      </c>
      <c r="H29" s="60">
        <v>3.3054923717622156E-2</v>
      </c>
      <c r="I29" s="60">
        <v>4.9873029804045885E-2</v>
      </c>
      <c r="J29" s="60">
        <v>-5.8413914581496841E-2</v>
      </c>
      <c r="K29" s="60">
        <v>-0.12582243045982863</v>
      </c>
      <c r="L29" s="60">
        <v>6.5457897971727103E-2</v>
      </c>
      <c r="M29" s="60">
        <v>2.5945226743541414E-2</v>
      </c>
      <c r="N29" s="60">
        <v>-7.3047588355355034E-2</v>
      </c>
      <c r="O29" s="60">
        <f>O13/'Выручка по сегментам'!O13</f>
        <v>-0.10298712660917385</v>
      </c>
    </row>
    <row r="30" spans="1:15">
      <c r="A30" s="51" t="s">
        <v>101</v>
      </c>
      <c r="B30" s="52"/>
      <c r="C30" s="60">
        <v>4.39916889639606E-2</v>
      </c>
      <c r="D30" s="60">
        <v>1.5867049968001787E-2</v>
      </c>
      <c r="F30" s="60">
        <v>-1.6924409881299524E-2</v>
      </c>
      <c r="G30" s="60">
        <v>0.11608144766112355</v>
      </c>
      <c r="H30" s="60">
        <v>5.9740629921094621E-2</v>
      </c>
      <c r="I30" s="60">
        <v>1.5989983804288042E-2</v>
      </c>
      <c r="J30" s="60">
        <v>-2.5623347462957129E-2</v>
      </c>
      <c r="K30" s="60">
        <v>1.2876508107101222E-2</v>
      </c>
      <c r="L30" s="60">
        <v>6.3815400219761648E-2</v>
      </c>
      <c r="M30" s="60">
        <v>9.1203386665006537E-3</v>
      </c>
      <c r="N30" s="60">
        <v>5.4085650996800391E-2</v>
      </c>
      <c r="O30" s="60">
        <f>O14/'Выручка по сегментам'!O14</f>
        <v>8.4995283654494005E-2</v>
      </c>
    </row>
    <row r="31" spans="1:15">
      <c r="A31" s="51" t="s">
        <v>99</v>
      </c>
      <c r="B31" s="52"/>
      <c r="C31" s="60">
        <v>-0.41559101534708814</v>
      </c>
      <c r="D31" s="60">
        <v>-0.43388616417139908</v>
      </c>
      <c r="F31" s="60">
        <v>-0.41583113992391751</v>
      </c>
      <c r="G31" s="60">
        <v>-0.46415345297631483</v>
      </c>
      <c r="H31" s="60">
        <v>-0.64146019999040604</v>
      </c>
      <c r="I31" s="60">
        <v>-0.27708691067104058</v>
      </c>
      <c r="J31" s="60">
        <v>-0.40826261562926924</v>
      </c>
      <c r="K31" s="60">
        <v>-0.64090569170798328</v>
      </c>
      <c r="L31" s="60">
        <v>-0.37274514537991932</v>
      </c>
      <c r="M31" s="60">
        <v>-0.39053207359522624</v>
      </c>
      <c r="N31" s="60">
        <v>-0.56484037362330963</v>
      </c>
      <c r="O31" s="60">
        <f>O15/'Выручка по сегментам'!O15</f>
        <v>-0.19761737911702873</v>
      </c>
    </row>
    <row r="32" spans="1:15" ht="13.5" thickBot="1">
      <c r="A32" s="51"/>
      <c r="B32" s="52"/>
      <c r="C32" s="60"/>
      <c r="D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5" ht="13.5" thickTop="1">
      <c r="A33" s="56" t="s">
        <v>105</v>
      </c>
      <c r="B33" s="57"/>
      <c r="C33" s="61">
        <v>0.15138940051170635</v>
      </c>
      <c r="D33" s="61">
        <v>0.17230836600383534</v>
      </c>
      <c r="F33" s="61">
        <v>0.11141873185225205</v>
      </c>
      <c r="G33" s="61">
        <v>0.16778077436435443</v>
      </c>
      <c r="H33" s="61">
        <v>0.16097869090054448</v>
      </c>
      <c r="I33" s="61">
        <v>0.15769059752016137</v>
      </c>
      <c r="J33" s="61">
        <v>0.16468985695139152</v>
      </c>
      <c r="K33" s="61">
        <v>0.19094256299523901</v>
      </c>
      <c r="L33" s="61">
        <v>0.19750276386811472</v>
      </c>
      <c r="M33" s="61">
        <v>0.1432624321980332</v>
      </c>
      <c r="N33" s="61">
        <v>0.15952261322927747</v>
      </c>
      <c r="O33" s="61">
        <f>O18/'Выручка по сегментам'!O18</f>
        <v>0.19862325726864827</v>
      </c>
    </row>
    <row r="34" spans="1:15" ht="25.5">
      <c r="A34" s="72" t="s">
        <v>106</v>
      </c>
      <c r="B34" s="63"/>
      <c r="C34" s="74">
        <v>0.1687428111773506</v>
      </c>
      <c r="D34" s="74">
        <v>0.18803431981175817</v>
      </c>
      <c r="E34" s="75"/>
      <c r="F34" s="74">
        <v>0.13175648714847854</v>
      </c>
      <c r="G34" s="74">
        <v>0.18609901185879305</v>
      </c>
      <c r="H34" s="74">
        <v>0.17758235731912728</v>
      </c>
      <c r="I34" s="74">
        <v>0.17299646399028634</v>
      </c>
      <c r="J34" s="74">
        <v>0.18011160069027743</v>
      </c>
      <c r="K34" s="74">
        <v>0.20906483765517517</v>
      </c>
      <c r="L34" s="74">
        <v>0.21276726424024336</v>
      </c>
      <c r="M34" s="74">
        <v>0.15781210954151906</v>
      </c>
      <c r="N34" s="74">
        <v>0.17710515115072659</v>
      </c>
      <c r="O34" s="74">
        <f>O19/'Выручка по сегментам'!O18</f>
        <v>0.21624784106500583</v>
      </c>
    </row>
    <row r="35" spans="1:15">
      <c r="A35" s="72"/>
      <c r="B35" s="63"/>
      <c r="C35" s="60"/>
      <c r="D35" s="60"/>
      <c r="F35" s="60"/>
      <c r="G35" s="60"/>
      <c r="H35" s="60"/>
      <c r="I35" s="60"/>
      <c r="O35" s="123"/>
    </row>
    <row r="36" spans="1:15">
      <c r="A36" s="64" t="s">
        <v>103</v>
      </c>
      <c r="B36" s="51"/>
      <c r="C36" s="51"/>
      <c r="D36" s="51"/>
      <c r="F36" s="51"/>
      <c r="G36" s="51"/>
      <c r="H36" s="51"/>
      <c r="I36" s="51"/>
    </row>
    <row r="37" spans="1:15" ht="13.5">
      <c r="B37" s="65"/>
      <c r="C37" s="66"/>
      <c r="D37" s="66"/>
      <c r="F37" s="66"/>
      <c r="G37" s="66"/>
      <c r="H37" s="66"/>
      <c r="I37" s="66"/>
    </row>
    <row r="38" spans="1:15" ht="13.5">
      <c r="A38" s="127" t="s">
        <v>169</v>
      </c>
      <c r="B38" s="65"/>
      <c r="C38" s="66"/>
      <c r="D38" s="66"/>
      <c r="F38" s="118"/>
      <c r="G38" s="66"/>
      <c r="H38" s="66"/>
      <c r="I38" s="66"/>
    </row>
    <row r="39" spans="1:15" ht="13.5">
      <c r="A39" s="127" t="s">
        <v>166</v>
      </c>
      <c r="B39" s="65"/>
      <c r="C39" s="66"/>
      <c r="D39" s="66"/>
      <c r="F39" s="118"/>
      <c r="G39" s="66"/>
      <c r="H39" s="66"/>
      <c r="I39" s="66"/>
    </row>
    <row r="40" spans="1:15">
      <c r="A40" s="127" t="s">
        <v>167</v>
      </c>
      <c r="B40" s="52"/>
      <c r="C40" s="67"/>
      <c r="D40" s="67"/>
      <c r="F40" s="118"/>
      <c r="G40" s="67"/>
      <c r="H40" s="67"/>
      <c r="I40" s="67"/>
    </row>
    <row r="41" spans="1:15">
      <c r="A41" s="127" t="s">
        <v>170</v>
      </c>
      <c r="B41" s="52"/>
      <c r="C41" s="67"/>
      <c r="D41" s="67"/>
      <c r="F41" s="118"/>
      <c r="G41" s="67"/>
      <c r="H41" s="67"/>
      <c r="I41" s="67"/>
    </row>
    <row r="42" spans="1:15">
      <c r="A42" s="127" t="s">
        <v>171</v>
      </c>
      <c r="C42" s="67"/>
      <c r="D42" s="67"/>
      <c r="F42" s="118"/>
      <c r="G42" s="67"/>
      <c r="H42" s="67"/>
      <c r="I42" s="67"/>
    </row>
    <row r="43" spans="1:15">
      <c r="A43" s="127" t="s">
        <v>168</v>
      </c>
      <c r="B43" s="52"/>
      <c r="C43" s="67"/>
      <c r="D43" s="67"/>
      <c r="F43" s="118"/>
      <c r="G43" s="67"/>
      <c r="H43" s="67"/>
      <c r="I43" s="67"/>
    </row>
    <row r="44" spans="1:15">
      <c r="A44" s="127" t="s">
        <v>172</v>
      </c>
      <c r="B44" s="52"/>
      <c r="C44" s="67"/>
      <c r="D44" s="67"/>
      <c r="F44" s="118"/>
      <c r="G44" s="67"/>
      <c r="H44" s="67"/>
      <c r="I44" s="67"/>
    </row>
    <row r="45" spans="1:15">
      <c r="A45" s="127"/>
      <c r="B45" s="52"/>
      <c r="C45" s="67"/>
      <c r="D45" s="67"/>
      <c r="F45" s="118"/>
      <c r="G45" s="67"/>
      <c r="H45" s="67"/>
      <c r="I45" s="67"/>
    </row>
    <row r="46" spans="1:15">
      <c r="A46" s="1"/>
      <c r="B46" s="47"/>
      <c r="C46" s="67"/>
      <c r="D46" s="67"/>
      <c r="F46" s="67"/>
      <c r="G46" s="67"/>
      <c r="H46" s="67"/>
      <c r="I46" s="67"/>
    </row>
    <row r="47" spans="1:15" ht="15.75">
      <c r="A47" s="84" t="s">
        <v>154</v>
      </c>
      <c r="B47" s="47"/>
      <c r="C47" s="67"/>
      <c r="D47" s="67"/>
      <c r="F47" s="67"/>
      <c r="G47" s="67"/>
      <c r="H47" s="67"/>
      <c r="I47" s="67"/>
    </row>
    <row r="48" spans="1:15">
      <c r="A48" s="47"/>
      <c r="B48" s="47"/>
      <c r="C48" s="67"/>
      <c r="D48" s="67"/>
      <c r="F48" s="67"/>
      <c r="G48" s="67"/>
      <c r="H48" s="67"/>
      <c r="I48" s="67"/>
    </row>
    <row r="49" spans="1:9">
      <c r="A49" s="47"/>
      <c r="B49" s="47"/>
      <c r="C49" s="67"/>
      <c r="D49" s="67"/>
      <c r="F49" s="67"/>
      <c r="G49" s="67"/>
      <c r="H49" s="67"/>
      <c r="I49" s="67"/>
    </row>
    <row r="50" spans="1:9">
      <c r="A50" s="68"/>
      <c r="C50" s="67"/>
      <c r="D50" s="67"/>
      <c r="F50" s="67"/>
      <c r="G50" s="67"/>
      <c r="H50" s="67"/>
      <c r="I50" s="67"/>
    </row>
    <row r="51" spans="1:9">
      <c r="C51" s="69"/>
      <c r="D51" s="69"/>
      <c r="F51" s="69"/>
      <c r="G51" s="69"/>
      <c r="H51" s="69"/>
      <c r="I51" s="69"/>
    </row>
    <row r="52" spans="1:9">
      <c r="C52" s="69"/>
      <c r="D52" s="69"/>
      <c r="F52" s="69"/>
      <c r="G52" s="69"/>
      <c r="H52" s="69"/>
      <c r="I52" s="69"/>
    </row>
    <row r="53" spans="1:9">
      <c r="C53" s="70"/>
      <c r="D53" s="70"/>
      <c r="F53" s="70"/>
      <c r="G53" s="70"/>
      <c r="H53" s="70"/>
      <c r="I53" s="70"/>
    </row>
    <row r="54" spans="1:9">
      <c r="C54" s="70"/>
      <c r="D54" s="70"/>
      <c r="F54" s="70"/>
      <c r="G54" s="70"/>
      <c r="H54" s="70"/>
      <c r="I54" s="70"/>
    </row>
  </sheetData>
  <phoneticPr fontId="27" type="noConversion"/>
  <hyperlinks>
    <hyperlink ref="A2" location="Содержание!A1" display="Обратно к содержанию" xr:uid="{2E7CC7FB-806D-4E94-8877-DEE99D2C4C58}"/>
  </hyperlink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Содержание</vt:lpstr>
      <vt:lpstr>Баланс</vt:lpstr>
      <vt:lpstr>ОПУ</vt:lpstr>
      <vt:lpstr>ОДДС</vt:lpstr>
      <vt:lpstr>Выручка по сегментам</vt:lpstr>
      <vt:lpstr>EBITDA по сегментам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2025-07-28T12:49:06Z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